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EstaPastaDeTrabalho"/>
  <mc:AlternateContent xmlns:mc="http://schemas.openxmlformats.org/markup-compatibility/2006">
    <mc:Choice Requires="x15">
      <x15ac:absPath xmlns:x15ac="http://schemas.microsoft.com/office/spreadsheetml/2010/11/ac" url="R:\Relação com Investidores\LIFE11\Planilha de Fundamentos\2024\"/>
    </mc:Choice>
  </mc:AlternateContent>
  <xr:revisionPtr revIDLastSave="0" documentId="13_ncr:1_{38C895B2-CAFA-4805-80D3-CA4220CB7644}"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Operações!$A$6:$R$24</definedName>
    <definedName name="data_hoje">[1]DASHBOARD!$C$20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8" i="16" l="1"/>
  <c r="AJ14" i="16"/>
  <c r="AJ27" i="16" l="1"/>
  <c r="AJ9" i="16"/>
  <c r="AJ16" i="16"/>
  <c r="AJ15" i="16"/>
  <c r="AJ10" i="16"/>
  <c r="AJ19" i="16"/>
  <c r="AJ20" i="16"/>
  <c r="AJ13" i="16"/>
  <c r="AJ11" i="16"/>
  <c r="AJ17" i="16"/>
  <c r="D7" i="11"/>
  <c r="W3" i="11"/>
  <c r="AJ31" i="16" l="1"/>
  <c r="AJ12" i="16"/>
  <c r="AJ8" i="16"/>
  <c r="AJ7" i="16"/>
  <c r="AJ6" i="16"/>
  <c r="H7" i="11"/>
  <c r="G7" i="11"/>
  <c r="M7" i="11"/>
  <c r="I7" i="11"/>
  <c r="K7" i="11"/>
  <c r="L7" i="11"/>
  <c r="F7" i="11"/>
  <c r="J7" i="11"/>
  <c r="AJ23" i="16" l="1"/>
  <c r="E7" i="11"/>
  <c r="B7" i="12" l="1"/>
  <c r="AJ22" i="16" l="1"/>
  <c r="A8" i="11"/>
  <c r="A7" i="11" s="1"/>
  <c r="B10" i="12" l="1"/>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O1" i="11" l="1"/>
  <c r="S1" i="11"/>
  <c r="Q1" i="11"/>
  <c r="P1" i="11"/>
  <c r="R1" i="11"/>
  <c r="W1" i="11"/>
  <c r="D20" i="12" s="1"/>
  <c r="N1" i="11"/>
  <c r="B11" i="12"/>
  <c r="D18" i="12" l="1"/>
  <c r="E18" i="12" s="1"/>
  <c r="T1" i="11"/>
  <c r="B12" i="12"/>
  <c r="B9" i="12" l="1"/>
  <c r="B13" i="12"/>
  <c r="D13" i="12" s="1"/>
  <c r="U1" i="11"/>
  <c r="B14" i="12" l="1"/>
  <c r="V1" i="11"/>
  <c r="B8" i="12"/>
  <c r="D7" i="12" l="1"/>
  <c r="B15" i="12"/>
  <c r="D15" i="12" l="1"/>
  <c r="E15" i="12" s="1"/>
  <c r="D11" i="12"/>
  <c r="E11" i="12" s="1"/>
  <c r="D12" i="12"/>
  <c r="E12" i="12" s="1"/>
  <c r="E7" i="12"/>
  <c r="D14" i="12"/>
  <c r="E14" i="12" s="1"/>
  <c r="D10" i="12"/>
  <c r="E10" i="12" s="1"/>
  <c r="D9" i="12"/>
  <c r="E9" i="12" s="1"/>
  <c r="D8" i="12"/>
  <c r="E8" i="12" s="1"/>
  <c r="E13" i="12"/>
</calcChain>
</file>

<file path=xl/sharedStrings.xml><?xml version="1.0" encoding="utf-8"?>
<sst xmlns="http://schemas.openxmlformats.org/spreadsheetml/2006/main" count="294" uniqueCount="196">
  <si>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</si>
  <si>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</si>
  <si>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</si>
  <si>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</si>
  <si>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</si>
  <si>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</si>
  <si>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</si>
  <si>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</si>
  <si>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</si>
  <si>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</si>
  <si>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</si>
  <si>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</si>
  <si>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</si>
  <si>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</si>
  <si>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</si>
  <si>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</si>
  <si>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</si>
  <si>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</si>
  <si>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</si>
  <si>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</si>
  <si>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</si>
  <si>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</si>
  <si>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</si>
  <si>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</si>
  <si>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</si>
  <si>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</si>
  <si>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</si>
  <si>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</si>
  <si>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</si>
  <si>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</si>
  <si>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</si>
  <si>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</si>
  <si>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</si>
  <si>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</si>
  <si>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</si>
  <si>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</si>
  <si>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</si>
  <si>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</si>
  <si>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</si>
  <si>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</si>
  <si>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</si>
  <si>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</si>
  <si>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</si>
  <si>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</si>
  <si>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</si>
  <si>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</si>
  <si>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</si>
  <si>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</si>
  <si>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</si>
  <si>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</si>
  <si>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</si>
  <si>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</si>
  <si>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</si>
  <si>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</si>
  <si>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</si>
  <si>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</si>
  <si>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</si>
  <si>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</si>
  <si>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</si>
  <si>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</si>
  <si>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</si>
  <si>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</si>
  <si>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</si>
  <si>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</si>
  <si>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</si>
  <si>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</si>
  <si>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</si>
  <si>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</si>
  <si>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</si>
  <si>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</si>
  <si>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</si>
  <si>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</si>
  <si>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</si>
  <si>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</si>
  <si>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</si>
  <si>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</si>
  <si>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</si>
  <si>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</si>
  <si>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</si>
  <si>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</si>
  <si>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</si>
  <si>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</si>
  <si>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</si>
  <si>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</si>
  <si>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</si>
  <si>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</si>
  <si>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</si>
  <si>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</si>
  <si>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</si>
  <si>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</si>
  <si>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</si>
  <si>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</si>
  <si>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</si>
  <si>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</si>
  <si>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</si>
  <si>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</si>
  <si>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</si>
  <si>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</si>
  <si>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</si>
  <si>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</si>
  <si>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</si>
  <si>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</si>
  <si>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</si>
  <si>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</si>
  <si>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</si>
  <si>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</si>
  <si>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</si>
  <si>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</si>
  <si>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</si>
  <si>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</si>
  <si>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</si>
  <si>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</si>
  <si>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</si>
  <si>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</si>
  <si>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</si>
  <si>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</si>
  <si>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</si>
  <si>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</si>
  <si>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</si>
  <si>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</si>
  <si>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</si>
  <si>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</si>
  <si>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</si>
  <si>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</si>
  <si>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</si>
  <si>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</si>
  <si>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</si>
  <si>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</si>
  <si>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Resultado</t>
  </si>
  <si>
    <t>Distribuições LIFE11</t>
  </si>
  <si>
    <t>Distribuição mensalizada média LIFE11</t>
  </si>
  <si>
    <t>Cota (ex-rendimentos) LIFE11</t>
  </si>
  <si>
    <t>Patrimônio Líquido</t>
  </si>
  <si>
    <t>Reserva de Lucros</t>
  </si>
  <si>
    <t>Apreciação de Ativo</t>
  </si>
  <si>
    <t>Resultado Caixa</t>
  </si>
  <si>
    <t>DRE</t>
  </si>
  <si>
    <r>
      <t>RENDIMENTO:</t>
    </r>
    <r>
      <rPr>
        <sz val="14"/>
        <color rgb="FF21335B"/>
        <rFont val="Barlow"/>
      </rPr>
      <t xml:space="preserve"> R$ 0,135/cota</t>
    </r>
  </si>
  <si>
    <r>
      <t xml:space="preserve">Patrimônio Líquido </t>
    </r>
    <r>
      <rPr>
        <b/>
        <sz val="8"/>
        <rFont val="Barlow"/>
      </rPr>
      <t>(Ajustado pela Oferta)</t>
    </r>
  </si>
  <si>
    <t>*Correção monetária não é proveniente de resultado caixa</t>
  </si>
  <si>
    <t>CRI Monte Lazuli</t>
  </si>
  <si>
    <t>O Projeto de Monte Lazuli é uma incorporação vertical desenvolvida em Matinhos - Paraná, no Balneário Caiobá. Fica localizado a apenas uma quadra da praia brava. A região teve uma alta no preço de seus imóveis recentemente devido a um processo de revitalização na orla. Os apartamentos possuem entre 81 a 222 m². Além da área privativa, o condomínio possui piscina aquecida, sauna e vários outros espaços de área de lazer. O CRI foi estruturado para financiar a finalização da obra que já evoluiu com praticamente toda a estrutura. A operação foi modelada para que a razão de garantia seja robusta. Visto que o valor dos imóveis subiram bastante, enxergamos uma boa margem para incorporação nessa região quando comparada a outras. Faremos integralizações conforme a necessidade da obra, sem sobrecarregar a dívida e acompanhando a evolução de vendas do empreendimento.</t>
  </si>
  <si>
    <t>BRTSSACRI3T5</t>
  </si>
  <si>
    <t>Abr-22</t>
  </si>
  <si>
    <t>Mai-22</t>
  </si>
  <si>
    <t>Ago-23</t>
  </si>
  <si>
    <t>Set-23</t>
  </si>
  <si>
    <t>Out-23</t>
  </si>
  <si>
    <t>Nov-23</t>
  </si>
  <si>
    <t>Dez-23</t>
  </si>
  <si>
    <t>Jan-24</t>
  </si>
  <si>
    <t>Fev-24</t>
  </si>
  <si>
    <t>Mar24</t>
  </si>
  <si>
    <t>Abr24</t>
  </si>
  <si>
    <t>Mai24</t>
  </si>
  <si>
    <t>Jun24</t>
  </si>
  <si>
    <t>Jul24</t>
  </si>
  <si>
    <t>Ago24</t>
  </si>
  <si>
    <t>Total de Receitas</t>
  </si>
  <si>
    <t>Operações de True Sales</t>
  </si>
  <si>
    <t>Informações Adicionais</t>
  </si>
  <si>
    <t>Média</t>
  </si>
  <si>
    <t>CRI THL</t>
  </si>
  <si>
    <t>A THL Incorporadora, empresa com mais de 30 anos de Know-How, utilizou-se de sua capacidade para tornar próspera a regularização e execução do Residencial Primori, na cidade de Guaratinguetá no estado de São Paulo. Contando ao todo com 713 lotes em uma área de 350.000 m2, o empreendimento, ainda em obras contará com sistema de lazer, ciclovias, áreas verdes e uma unidade básica de saúde (UBS). O empreendimento que já está 98% vendido e o CRI foi estruturado para financiar a finalização da obra utilizando apenas a carteira elegível. Contudo, embora apenas com a carteira elegível a dívida seja paga respeitando um índice de cobertura superior a 125% (Apenas com a carteira elegível), a operação ainda conta com os lotes em estoque e receitas de poucos contratos que estão em atraso e podem voltar a pagar ou serem distratados e vendidos a outro comprador.</t>
  </si>
  <si>
    <t>Incorporação Vertical</t>
  </si>
  <si>
    <t>SP</t>
  </si>
  <si>
    <t>BRCASCCRI448</t>
  </si>
  <si>
    <t>Canal Companhia</t>
  </si>
  <si>
    <t>Set24</t>
  </si>
  <si>
    <t>Out24</t>
  </si>
  <si>
    <t>12%/10%</t>
  </si>
  <si>
    <t>CRI Fazenda Bayer</t>
  </si>
  <si>
    <t>O Projeto de Fazenda Bayer é um loteamento em condomínio fechado localizado em Quatro Barras - Paraná, na região metropolitana de Curitiba, nas margens da represa do Iraí, e próximo ao Parque Estadual do Pico Paraná. O condomínio reúne uma paisagem única, combinando a vista do lago com a cadeia de montanhas. O projeto terá 252 lotes residenciais que variam de 2.000 a 4.000 m² de área privativa. Além disso, o empreendimento possui um clube completo em sua área comum. O CRI foi estruturado para financiar a finalização da obra e conta com uma garantia imobiliária adicional, para compor a razão de garantia da operação. Dessa forma, acreditamos ser uma operação de muita segurança devido ao tipo de produto que possui um enorme potencial de valorização em conjunto com o avanço da construção.</t>
  </si>
  <si>
    <t>BRTSSACRI448</t>
  </si>
  <si>
    <t>O CRI Abecker é composto por 4 loteamentos localizados em 3 cidades diferentes: Jardim Giovana em São Francisco do Sul/SC, Bella Vista II e Casa Nova em Araquari/SC, e Água Azul em Dom Aquino/MT. Com o objetivo de explorar cidades estratégicas, próximas a grandes centros produtivos no segmento industrial e do agronegócio, foi estruturada uma antecipação da carteira de recebíveis gerada através das vendas, visando mitigar risco comercial. Como todas as obras estão entregues, também não há risco de execução. Os 4 projetos possuem VGV vendido de mais de 151 milhões de reais. As carteiras possuem baixo nível de inadimplência e um histórico sólido de valorização do preço de venda dos lotes, acima da inflação.</t>
  </si>
  <si>
    <t>SC/MT</t>
  </si>
  <si>
    <t>BRCASCCRI4N3</t>
  </si>
  <si>
    <r>
      <rPr>
        <b/>
        <sz val="14"/>
        <color rgb="FF21335B"/>
        <rFont val="Barlow"/>
      </rPr>
      <t>QTDE DE COTAS EMITIDAS:</t>
    </r>
    <r>
      <rPr>
        <sz val="14"/>
        <color rgb="FF21335B"/>
        <rFont val="Barlow"/>
      </rPr>
      <t xml:space="preserve"> 34.368.608</t>
    </r>
  </si>
  <si>
    <t>Desde o Início</t>
  </si>
  <si>
    <t>Nov24</t>
  </si>
  <si>
    <t>DRE Gerencial</t>
  </si>
  <si>
    <t>CRI Abecker II</t>
  </si>
  <si>
    <t>CRI Abecker I</t>
  </si>
  <si>
    <t>No mês de novembro, o CRI ABecker II foi integralizado na carteira do LIFE11. O CRI foi estruturado em paralelo com o CRI ABecker I e, diferente do primeiro, visa explorar operações performadas e uma carteira a performar, com obras acima de 80%. Atualmente, o CRI possui mais de 300% de cobertura entre a carteira e o saldo devedor, e seus recebíveis estão divididos em cinco projetos distintos, com carteira saudável e baixo índice de inadimplência acumulada. As regiões exploradas foram São Francisco do Sul, Garuva e Araquari, em Santa Catarina. Essas regiões estão a menos de uma hora da cidade de Joinville, que possui um polo industrial forte, com empresas como Tigre e Tupy.</t>
  </si>
  <si>
    <r>
      <rPr>
        <b/>
        <sz val="14"/>
        <color rgb="FF21335B"/>
        <rFont val="Barlow"/>
      </rPr>
      <t>PATRIMÔNIO LÍQUIDO:</t>
    </r>
    <r>
      <rPr>
        <sz val="14"/>
        <color rgb="FF21335B"/>
        <rFont val="Barlow"/>
      </rPr>
      <t xml:space="preserve"> R$ 340.314.800,41 </t>
    </r>
  </si>
  <si>
    <r>
      <rPr>
        <b/>
        <sz val="14"/>
        <color rgb="FF21335B"/>
        <rFont val="Barlow"/>
      </rPr>
      <t>PATRIMÔNIO LÍQUIDO MÉDIO* (últimos 12 meses):</t>
    </r>
    <r>
      <rPr>
        <sz val="14"/>
        <color rgb="FF21335B"/>
        <rFont val="Barlow"/>
      </rPr>
      <t xml:space="preserve"> R$ 261.501.398,38</t>
    </r>
  </si>
  <si>
    <r>
      <rPr>
        <b/>
        <sz val="14"/>
        <color rgb="FF21335B"/>
        <rFont val="Barlow"/>
      </rPr>
      <t>QTDE DE INVESTIDORES:</t>
    </r>
    <r>
      <rPr>
        <sz val="14"/>
        <color rgb="FF21335B"/>
        <rFont val="Barlow"/>
      </rPr>
      <t xml:space="preserve"> 13687</t>
    </r>
  </si>
  <si>
    <t xml:space="preserve">Performance Nov-24: </t>
  </si>
  <si>
    <r>
      <t>CDI LÍQUIDO: 202</t>
    </r>
    <r>
      <rPr>
        <sz val="14"/>
        <color rgb="FF21335B"/>
        <rFont val="Barlow"/>
      </rPr>
      <t xml:space="preserve">,27% do CDI líquido, equivalente a 171,93% do CDI bruto. </t>
    </r>
  </si>
  <si>
    <r>
      <t>COTA PATRIMONIAL:</t>
    </r>
    <r>
      <rPr>
        <sz val="14"/>
        <color rgb="FF21335B"/>
        <rFont val="Barlow"/>
      </rPr>
      <t xml:space="preserve"> R$ 9,90</t>
    </r>
  </si>
  <si>
    <r>
      <t xml:space="preserve">COTA MERCADO: </t>
    </r>
    <r>
      <rPr>
        <sz val="14"/>
        <color rgb="FF21335B"/>
        <rFont val="Barlow"/>
      </rPr>
      <t>R$ 9,55</t>
    </r>
  </si>
  <si>
    <r>
      <t>DIVIDEND YIELD (mês):</t>
    </r>
    <r>
      <rPr>
        <sz val="14"/>
        <color rgb="FF21335B"/>
        <rFont val="Barlow"/>
      </rPr>
      <t xml:space="preserve"> 1,36% a.m. (ou 17,64% a.a)</t>
    </r>
  </si>
  <si>
    <r>
      <t>DIVIDEND YIELD (12M):</t>
    </r>
    <r>
      <rPr>
        <sz val="14"/>
        <color rgb="FF21335B"/>
        <rFont val="Barlow"/>
      </rPr>
      <t xml:space="preserve"> 16,88% a.a.</t>
    </r>
  </si>
  <si>
    <r>
      <t>RETORNO DESDE O INÍCIO:</t>
    </r>
    <r>
      <rPr>
        <sz val="14"/>
        <color rgb="FF21335B"/>
        <rFont val="Barlow"/>
      </rPr>
      <t xml:space="preserve"> 53,36% (184,13% do CDI líquido)</t>
    </r>
  </si>
  <si>
    <r>
      <t>LIQUIDEZ DIÁRIA:</t>
    </r>
    <r>
      <rPr>
        <sz val="14"/>
        <color rgb="FF21335B"/>
        <rFont val="Barlow"/>
      </rPr>
      <t xml:space="preserve"> R$ 1.050 mi/dia</t>
    </r>
  </si>
  <si>
    <t>Atualização - Novembro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</si>
</sst>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0.00_);\(#,##0.00\);&quot;-&quot;"/>
    <numFmt numFmtId="173" formatCode="#,##0.000_);\(#,##0.000\);&quot;-&quot;"/>
    <numFmt numFmtId="174" formatCode="_-[$R$-416]\ * #,##0.00_-;\-[$R$-416]\ * #,##0.00_-;_-[$R$-416]\ * &quot;-&quot;??_-;_-@_-"/>
    <numFmt numFmtId="175" formatCode="[$-409]mmm\-yy;@"/>
  </numFmts>
  <fonts count="55"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sz val="8"/>
      <name val="Aptos Narrow"/>
      <family val="2"/>
      <scheme val="minor"/>
    </font>
    <font>
      <sz val="11"/>
      <color rgb="FF000000"/>
      <name val="Calibri"/>
      <family val="2"/>
    </font>
    <font>
      <sz val="9"/>
      <color theme="1"/>
      <name val="Aptos Narrow"/>
      <family val="2"/>
      <scheme val="minor"/>
    </font>
  </fonts>
  <fills count="14">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
      <patternFill patternType="solid">
        <fgColor theme="2" tint="-9.9978637043366805E-2"/>
        <bgColor indexed="64"/>
      </patternFill>
    </fill>
  </fills>
  <borders count="32">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
      <left style="mediumDashed">
        <color theme="0" tint="-0.499984740745262"/>
      </left>
      <right style="mediumDashed">
        <color theme="0" tint="-0.499984740745262"/>
      </right>
      <top style="medium">
        <color indexed="64"/>
      </top>
      <bottom style="medium">
        <color indexed="64"/>
      </bottom>
      <diagonal/>
    </border>
    <border>
      <left/>
      <right/>
      <top style="dotted">
        <color indexed="64"/>
      </top>
      <bottom style="dotted">
        <color rgb="FF585856"/>
      </bottom>
      <diagonal/>
    </border>
    <border>
      <left/>
      <right/>
      <top style="dotted">
        <color indexed="64"/>
      </top>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38">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4" fontId="0" fillId="0" borderId="0" xfId="0" applyNumberFormat="1"/>
    <xf numFmtId="2" fontId="19" fillId="8" borderId="0" xfId="0" applyNumberFormat="1" applyFont="1" applyFill="1" applyAlignment="1">
      <alignment horizontal="center" vertic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12" borderId="23" xfId="0" applyFont="1" applyFill="1" applyBorder="1"/>
    <xf numFmtId="172" fontId="47" fillId="12" borderId="23" xfId="0" applyNumberFormat="1" applyFont="1" applyFill="1" applyBorder="1" applyAlignment="1">
      <alignment horizontal="center"/>
    </xf>
    <xf numFmtId="172" fontId="47" fillId="12" borderId="24"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2" fontId="47" fillId="0" borderId="2" xfId="0" applyNumberFormat="1" applyFont="1" applyBorder="1" applyAlignment="1">
      <alignment horizontal="center"/>
    </xf>
    <xf numFmtId="172" fontId="47" fillId="0" borderId="25" xfId="0" applyNumberFormat="1" applyFont="1" applyBorder="1" applyAlignment="1">
      <alignment horizontal="center"/>
    </xf>
    <xf numFmtId="2" fontId="1" fillId="0" borderId="0" xfId="0" applyNumberFormat="1" applyFont="1"/>
    <xf numFmtId="0" fontId="48" fillId="0" borderId="0" xfId="0" applyFont="1" applyAlignment="1">
      <alignment horizontal="left" indent="2"/>
    </xf>
    <xf numFmtId="172" fontId="48" fillId="0" borderId="0" xfId="0" applyNumberFormat="1" applyFont="1" applyAlignment="1">
      <alignment horizontal="center"/>
    </xf>
    <xf numFmtId="172" fontId="48" fillId="0" borderId="26" xfId="0" applyNumberFormat="1" applyFont="1" applyBorder="1" applyAlignment="1">
      <alignment horizontal="center"/>
    </xf>
    <xf numFmtId="0" fontId="47" fillId="0" borderId="0" xfId="0" applyFont="1" applyAlignment="1">
      <alignment horizontal="left" indent="1"/>
    </xf>
    <xf numFmtId="172" fontId="47" fillId="0" borderId="0" xfId="0" applyNumberFormat="1" applyFont="1" applyAlignment="1">
      <alignment horizontal="center"/>
    </xf>
    <xf numFmtId="172" fontId="47" fillId="0" borderId="26" xfId="0" applyNumberFormat="1" applyFont="1" applyBorder="1" applyAlignment="1">
      <alignment horizontal="center"/>
    </xf>
    <xf numFmtId="172" fontId="47" fillId="0" borderId="24" xfId="0" applyNumberFormat="1" applyFont="1" applyBorder="1" applyAlignment="1">
      <alignment horizontal="center"/>
    </xf>
    <xf numFmtId="172" fontId="47" fillId="12" borderId="0" xfId="0" applyNumberFormat="1" applyFont="1" applyFill="1" applyAlignment="1">
      <alignment horizontal="center"/>
    </xf>
    <xf numFmtId="173" fontId="47" fillId="0" borderId="26" xfId="0" applyNumberFormat="1" applyFont="1" applyBorder="1" applyAlignment="1">
      <alignment horizontal="center"/>
    </xf>
    <xf numFmtId="173" fontId="47" fillId="0" borderId="24" xfId="0" applyNumberFormat="1" applyFont="1" applyBorder="1" applyAlignment="1">
      <alignment horizontal="center"/>
    </xf>
    <xf numFmtId="0" fontId="49" fillId="0" borderId="0" xfId="0" applyFont="1" applyAlignment="1">
      <alignment horizontal="left" indent="2"/>
    </xf>
    <xf numFmtId="173" fontId="47" fillId="0" borderId="0" xfId="0" applyNumberFormat="1" applyFont="1" applyAlignment="1">
      <alignment horizontal="center"/>
    </xf>
    <xf numFmtId="0" fontId="47" fillId="0" borderId="23" xfId="0" applyFont="1" applyBorder="1" applyAlignment="1">
      <alignment horizontal="left" indent="1"/>
    </xf>
    <xf numFmtId="172" fontId="47" fillId="0" borderId="23" xfId="0" applyNumberFormat="1" applyFont="1" applyBorder="1" applyAlignment="1">
      <alignment horizontal="center"/>
    </xf>
    <xf numFmtId="173" fontId="47" fillId="0" borderId="23" xfId="0" applyNumberFormat="1" applyFont="1" applyBorder="1" applyAlignment="1">
      <alignment horizontal="center"/>
    </xf>
    <xf numFmtId="172" fontId="47" fillId="0" borderId="27" xfId="0" applyNumberFormat="1" applyFont="1" applyBorder="1" applyAlignment="1">
      <alignment horizontal="center"/>
    </xf>
    <xf numFmtId="0" fontId="47" fillId="0" borderId="0" xfId="0" applyFont="1" applyAlignment="1">
      <alignment horizontal="left"/>
    </xf>
    <xf numFmtId="0" fontId="51" fillId="0" borderId="0" xfId="0" applyFont="1"/>
    <xf numFmtId="4" fontId="53" fillId="0" borderId="0" xfId="0" applyNumberFormat="1" applyFont="1"/>
    <xf numFmtId="0" fontId="22" fillId="0" borderId="30" xfId="0" applyFont="1" applyBorder="1" applyAlignment="1">
      <alignment horizontal="center" vertical="center"/>
    </xf>
    <xf numFmtId="0" fontId="22" fillId="0" borderId="29" xfId="0" applyFont="1" applyBorder="1" applyAlignment="1">
      <alignment horizontal="center" vertical="center" wrapText="1"/>
    </xf>
    <xf numFmtId="0" fontId="47" fillId="0" borderId="23" xfId="0" applyFont="1" applyBorder="1"/>
    <xf numFmtId="175" fontId="47" fillId="0" borderId="23" xfId="0" applyNumberFormat="1" applyFont="1" applyBorder="1" applyAlignment="1">
      <alignment horizontal="center"/>
    </xf>
    <xf numFmtId="175" fontId="47" fillId="0" borderId="23" xfId="0" quotePrefix="1" applyNumberFormat="1" applyFont="1" applyBorder="1" applyAlignment="1">
      <alignment horizontal="center"/>
    </xf>
    <xf numFmtId="172" fontId="47" fillId="8" borderId="24" xfId="0" applyNumberFormat="1" applyFont="1" applyFill="1" applyBorder="1" applyAlignment="1">
      <alignment horizontal="center"/>
    </xf>
    <xf numFmtId="172" fontId="47" fillId="8" borderId="28" xfId="0" applyNumberFormat="1" applyFont="1" applyFill="1" applyBorder="1" applyAlignment="1">
      <alignment horizontal="center"/>
    </xf>
    <xf numFmtId="0" fontId="47" fillId="12" borderId="0" xfId="0" applyFont="1" applyFill="1"/>
    <xf numFmtId="172" fontId="47" fillId="8" borderId="26" xfId="0" applyNumberFormat="1" applyFont="1" applyFill="1" applyBorder="1" applyAlignment="1">
      <alignment horizontal="center"/>
    </xf>
    <xf numFmtId="164" fontId="54" fillId="0" borderId="0" xfId="0" applyNumberFormat="1" applyFont="1" applyAlignment="1">
      <alignment horizontal="center"/>
    </xf>
    <xf numFmtId="44" fontId="0" fillId="0" borderId="0" xfId="0" applyNumberFormat="1"/>
    <xf numFmtId="44" fontId="1" fillId="0" borderId="0" xfId="0" applyNumberFormat="1" applyFont="1" applyAlignment="1">
      <alignment horizontal="center"/>
    </xf>
    <xf numFmtId="17" fontId="15" fillId="13" borderId="15" xfId="0" applyNumberFormat="1" applyFont="1" applyFill="1" applyBorder="1" applyAlignment="1">
      <alignment horizontal="center"/>
    </xf>
    <xf numFmtId="8" fontId="15" fillId="13" borderId="15" xfId="0" applyNumberFormat="1" applyFont="1" applyFill="1" applyBorder="1" applyAlignment="1">
      <alignment horizontal="center"/>
    </xf>
    <xf numFmtId="10" fontId="15" fillId="13" borderId="0" xfId="0" applyNumberFormat="1" applyFont="1" applyFill="1" applyAlignment="1">
      <alignment horizontal="center"/>
    </xf>
    <xf numFmtId="175" fontId="47" fillId="0" borderId="31" xfId="0" applyNumberFormat="1" applyFont="1" applyBorder="1" applyAlignment="1">
      <alignment horizontal="center"/>
    </xf>
    <xf numFmtId="4" fontId="48" fillId="0" borderId="0" xfId="0" applyNumberFormat="1" applyFont="1" applyAlignment="1">
      <alignment horizontal="center"/>
    </xf>
    <xf numFmtId="10" fontId="1" fillId="0" borderId="0" xfId="0" applyNumberFormat="1" applyFont="1"/>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0" fontId="24" fillId="4" borderId="0" xfId="0" applyFont="1" applyFill="1" applyAlignment="1">
      <alignment horizontal="left" vertical="center"/>
    </xf>
    <xf numFmtId="0" fontId="46" fillId="4" borderId="0" xfId="0" applyFont="1" applyFill="1" applyAlignment="1">
      <alignment horizontal="left"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3">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03030"/>
      <color rgb="FF21335B"/>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r>
              <a:rPr lang="en-US" sz="2000" b="1">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endParaRPr lang="pt-BR"/>
        </a:p>
      </c:txPr>
    </c:title>
    <c:autoTitleDeleted val="0"/>
    <c:plotArea>
      <c:layout>
        <c:manualLayout>
          <c:layoutTarget val="inner"/>
          <c:xMode val="edge"/>
          <c:yMode val="edge"/>
          <c:x val="4.0935345666127401E-2"/>
          <c:y val="9.7996784432289569E-2"/>
          <c:w val="0.95504074916876258"/>
          <c:h val="0.85011540658134022"/>
        </c:manualLayout>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Dividendos!$X$7:$X$38</c:f>
              <c:numCache>
                <c:formatCode>mmm\-yy</c:formatCode>
                <c:ptCount val="32"/>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pt idx="28">
                  <c:v>45505</c:v>
                </c:pt>
                <c:pt idx="29">
                  <c:v>45536</c:v>
                </c:pt>
                <c:pt idx="30">
                  <c:v>45566</c:v>
                </c:pt>
                <c:pt idx="31">
                  <c:v>45597</c:v>
                </c:pt>
              </c:numCache>
            </c:numRef>
          </c:cat>
          <c:val>
            <c:numRef>
              <c:f>Dividendos!$Y$7:$Y$38</c:f>
              <c:numCache>
                <c:formatCode>"R$"#,##0.00_);[Red]\("R$"#,##0.00\)</c:formatCode>
                <c:ptCount val="32"/>
                <c:pt idx="0">
                  <c:v>0.17</c:v>
                </c:pt>
                <c:pt idx="1">
                  <c:v>0.17</c:v>
                </c:pt>
                <c:pt idx="2">
                  <c:v>0.15</c:v>
                </c:pt>
                <c:pt idx="3">
                  <c:v>0.14000000000000001</c:v>
                </c:pt>
                <c:pt idx="4">
                  <c:v>0.13</c:v>
                </c:pt>
                <c:pt idx="5">
                  <c:v>0.14000000000000001</c:v>
                </c:pt>
                <c:pt idx="6">
                  <c:v>0.13500000000000001</c:v>
                </c:pt>
                <c:pt idx="7">
                  <c:v>0.13</c:v>
                </c:pt>
                <c:pt idx="8">
                  <c:v>0.13</c:v>
                </c:pt>
                <c:pt idx="9">
                  <c:v>0.13</c:v>
                </c:pt>
                <c:pt idx="10">
                  <c:v>0.13500000000000001</c:v>
                </c:pt>
                <c:pt idx="11">
                  <c:v>0.13500000000000001</c:v>
                </c:pt>
                <c:pt idx="12">
                  <c:v>0.15</c:v>
                </c:pt>
                <c:pt idx="13">
                  <c:v>0.15</c:v>
                </c:pt>
                <c:pt idx="14">
                  <c:v>0.15</c:v>
                </c:pt>
                <c:pt idx="15">
                  <c:v>0.14000000000000001</c:v>
                </c:pt>
                <c:pt idx="16">
                  <c:v>0.12</c:v>
                </c:pt>
                <c:pt idx="17">
                  <c:v>0.12</c:v>
                </c:pt>
                <c:pt idx="18">
                  <c:v>0.12</c:v>
                </c:pt>
                <c:pt idx="19">
                  <c:v>0.13</c:v>
                </c:pt>
                <c:pt idx="20">
                  <c:v>0.13</c:v>
                </c:pt>
                <c:pt idx="21">
                  <c:v>0.13</c:v>
                </c:pt>
                <c:pt idx="22">
                  <c:v>0.12</c:v>
                </c:pt>
                <c:pt idx="23">
                  <c:v>0.12</c:v>
                </c:pt>
                <c:pt idx="24">
                  <c:v>0.12</c:v>
                </c:pt>
                <c:pt idx="25">
                  <c:v>0.12</c:v>
                </c:pt>
                <c:pt idx="26">
                  <c:v>0.18</c:v>
                </c:pt>
                <c:pt idx="27">
                  <c:v>0.13500000000000001</c:v>
                </c:pt>
                <c:pt idx="28">
                  <c:v>0.13500000000000001</c:v>
                </c:pt>
                <c:pt idx="29">
                  <c:v>0.13500000000000001</c:v>
                </c:pt>
                <c:pt idx="30">
                  <c:v>0.13500000000000001</c:v>
                </c:pt>
                <c:pt idx="31">
                  <c:v>0.13500000000000001</c:v>
                </c:pt>
              </c:numCache>
            </c:numRef>
          </c:val>
          <c:extLst>
            <c:ext xmlns:c16="http://schemas.microsoft.com/office/drawing/2014/chart" uri="{C3380CC4-5D6E-409C-BE32-E72D297353CC}">
              <c16:uniqueId val="{00000000-96C9-4839-804D-4A5F9C62D3D1}"/>
            </c:ext>
          </c:extLst>
        </c:ser>
        <c:dLbls>
          <c:dLblPos val="outEnd"/>
          <c:showLegendKey val="0"/>
          <c:showVal val="1"/>
          <c:showCatName val="0"/>
          <c:showSerName val="0"/>
          <c:showPercent val="0"/>
          <c:showBubbleSize val="0"/>
        </c:dLbls>
        <c:gapWidth val="219"/>
        <c:overlap val="-27"/>
        <c:axId val="766107327"/>
        <c:axId val="766108287"/>
      </c:barChart>
      <c:dateAx>
        <c:axId val="7661073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8287"/>
        <c:crosses val="autoZero"/>
        <c:auto val="1"/>
        <c:lblOffset val="100"/>
        <c:baseTimeUnit val="months"/>
      </c:dateAx>
      <c:valAx>
        <c:axId val="766108287"/>
        <c:scaling>
          <c:orientation val="minMax"/>
        </c:scaling>
        <c:delete val="0"/>
        <c:axPos val="l"/>
        <c:majorGridlines>
          <c:spPr>
            <a:ln w="9525" cap="flat" cmpd="sng" algn="ctr">
              <a:noFill/>
              <a:round/>
            </a:ln>
            <a:effectLst/>
          </c:spPr>
        </c:majorGridlines>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7327"/>
        <c:crosses val="autoZero"/>
        <c:crossBetween val="between"/>
        <c:majorUnit val="4.0000000000000008E-2"/>
        <c:minorUnit val="5.000000000000001E-3"/>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Cotistas!$B$8:$B$40</c:f>
              <c:numCache>
                <c:formatCode>mmm\-yy</c:formatCode>
                <c:ptCount val="33"/>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pt idx="29">
                  <c:v>45505</c:v>
                </c:pt>
                <c:pt idx="30">
                  <c:v>45536</c:v>
                </c:pt>
                <c:pt idx="31">
                  <c:v>45566</c:v>
                </c:pt>
                <c:pt idx="32">
                  <c:v>45597</c:v>
                </c:pt>
              </c:numCache>
            </c:numRef>
          </c:cat>
          <c:val>
            <c:numRef>
              <c:f>Cotistas!$C$8:$C$40</c:f>
              <c:numCache>
                <c:formatCode>General</c:formatCode>
                <c:ptCount val="33"/>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pt idx="28">
                  <c:v>10783</c:v>
                </c:pt>
                <c:pt idx="29">
                  <c:v>11381</c:v>
                </c:pt>
                <c:pt idx="30">
                  <c:v>11993</c:v>
                </c:pt>
                <c:pt idx="31">
                  <c:v>13038</c:v>
                </c:pt>
                <c:pt idx="32">
                  <c:v>13687</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123383</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561993</xdr:colOff>
      <xdr:row>45</xdr:row>
      <xdr:rowOff>8166</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507514</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542812</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485917</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1</xdr:row>
      <xdr:rowOff>238124</xdr:rowOff>
    </xdr:from>
    <xdr:to>
      <xdr:col>17</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17</xdr:col>
      <xdr:colOff>0</xdr:colOff>
      <xdr:row>1</xdr:row>
      <xdr:rowOff>238124</xdr:rowOff>
    </xdr:from>
    <xdr:to>
      <xdr:col>17</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1057752</xdr:colOff>
      <xdr:row>4</xdr:row>
      <xdr:rowOff>28575</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959639</xdr:colOff>
      <xdr:row>2</xdr:row>
      <xdr:rowOff>67164</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763788</xdr:colOff>
      <xdr:row>8</xdr:row>
      <xdr:rowOff>44718</xdr:rowOff>
    </xdr:from>
    <xdr:to>
      <xdr:col>21</xdr:col>
      <xdr:colOff>80493</xdr:colOff>
      <xdr:row>36</xdr:row>
      <xdr:rowOff>116267</xdr:rowOff>
    </xdr:to>
    <xdr:graphicFrame macro="">
      <xdr:nvGraphicFramePr>
        <xdr:cNvPr id="3" name="Gráfico 2">
          <a:extLst>
            <a:ext uri="{FF2B5EF4-FFF2-40B4-BE49-F238E27FC236}">
              <a16:creationId xmlns:a16="http://schemas.microsoft.com/office/drawing/2014/main" id="{5F50DE38-F3C1-1A54-C08F-52ADD98A17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907596</xdr:colOff>
      <xdr:row>2</xdr:row>
      <xdr:rowOff>162584</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205316</xdr:colOff>
      <xdr:row>6</xdr:row>
      <xdr:rowOff>140756</xdr:rowOff>
    </xdr:from>
    <xdr:to>
      <xdr:col>21</xdr:col>
      <xdr:colOff>299861</xdr:colOff>
      <xdr:row>23</xdr:row>
      <xdr:rowOff>46567</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771538</xdr:colOff>
      <xdr:row>3</xdr:row>
      <xdr:rowOff>84317</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116458</xdr:colOff>
      <xdr:row>0</xdr:row>
      <xdr:rowOff>149619</xdr:rowOff>
    </xdr:from>
    <xdr:to>
      <xdr:col>0</xdr:col>
      <xdr:colOff>703502</xdr:colOff>
      <xdr:row>3</xdr:row>
      <xdr:rowOff>26713</xdr:rowOff>
    </xdr:to>
    <xdr:pic>
      <xdr:nvPicPr>
        <xdr:cNvPr id="2" name="Google Shape;104;p17">
          <a:extLst>
            <a:ext uri="{FF2B5EF4-FFF2-40B4-BE49-F238E27FC236}">
              <a16:creationId xmlns:a16="http://schemas.microsoft.com/office/drawing/2014/main" id="{E35967C9-3892-4C7C-95E1-5DB4E4D3B84D}"/>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16458" y="149619"/>
          <a:ext cx="587044" cy="409133"/>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694810</xdr:colOff>
      <xdr:row>2</xdr:row>
      <xdr:rowOff>25400</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twoCellAnchor editAs="oneCell">
    <xdr:from>
      <xdr:col>0</xdr:col>
      <xdr:colOff>109655</xdr:colOff>
      <xdr:row>25</xdr:row>
      <xdr:rowOff>143723</xdr:rowOff>
    </xdr:from>
    <xdr:to>
      <xdr:col>0</xdr:col>
      <xdr:colOff>696132</xdr:colOff>
      <xdr:row>27</xdr:row>
      <xdr:rowOff>150992</xdr:rowOff>
    </xdr:to>
    <xdr:pic>
      <xdr:nvPicPr>
        <xdr:cNvPr id="3" name="Google Shape;104;p17">
          <a:extLst>
            <a:ext uri="{FF2B5EF4-FFF2-40B4-BE49-F238E27FC236}">
              <a16:creationId xmlns:a16="http://schemas.microsoft.com/office/drawing/2014/main" id="{BBE3A305-98A1-4738-B2E4-7D46ADC669CE}"/>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06480" y="140548"/>
          <a:ext cx="589652" cy="41049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X6:Z38" headerRowDxfId="12" dataDxfId="11" totalsRowDxfId="10">
  <autoFilter ref="X6:Z38" xr:uid="{00000000-0009-0000-0100-000002000000}">
    <filterColumn colId="0" hiddenButton="1"/>
    <filterColumn colId="1" hiddenButton="1"/>
    <filterColumn colId="2" hiddenButton="1"/>
  </autoFilter>
  <tableColumns count="3">
    <tableColumn id="1" xr3:uid="{00000000-0010-0000-0000-000001000000}" name="Mês" totalsRowLabel="Total" dataDxfId="9" totalsRowDxfId="8"/>
    <tableColumn id="2" xr3:uid="{00000000-0010-0000-0000-000002000000}" name="R$/Cota" dataDxfId="7" totalsRow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40" totalsRowShown="0" headerRowDxfId="3" dataDxfId="2">
  <autoFilter ref="B7:C40"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B1" sqref="B1"/>
    </sheetView>
  </sheetViews>
  <sheetFormatPr defaultRowHeight="14.5" x14ac:dyDescent="0.35"/>
  <cols>
    <col min="1" max="1" width="9" customWidth="1"/>
    <col min="2" max="2" width="223.26953125" customWidth="1"/>
    <col min="3" max="3" width="14.1796875" customWidth="1"/>
  </cols>
  <sheetData>
    <row r="1" spans="1:2" ht="34.25" customHeight="1" x14ac:dyDescent="0.35">
      <c r="A1" s="156"/>
      <c r="B1" s="46">
        <v>45597</v>
      </c>
    </row>
    <row r="2" spans="1:2" ht="29.4" customHeight="1" x14ac:dyDescent="0.4">
      <c r="A2" s="43"/>
      <c r="B2" s="24"/>
    </row>
    <row r="3" spans="1:2" ht="48.65" customHeight="1" x14ac:dyDescent="0.35">
      <c r="A3" s="43"/>
      <c r="B3" s="48" t="s">
        <v>114</v>
      </c>
    </row>
    <row r="4" spans="1:2" ht="27" customHeight="1" x14ac:dyDescent="0.4">
      <c r="A4" s="43"/>
      <c r="B4" s="24"/>
    </row>
    <row r="5" spans="1:2" ht="15" customHeight="1" x14ac:dyDescent="0.35"/>
    <row r="6" spans="1:2" ht="54" customHeight="1" x14ac:dyDescent="0.35">
      <c r="B6" s="150" t="s">
        <v>0</v>
      </c>
    </row>
    <row r="7" spans="1:2" ht="92.4" customHeight="1" x14ac:dyDescent="0.35">
      <c r="B7" s="149" t="s">
        <v>1</v>
      </c>
    </row>
    <row r="8" spans="1:2" ht="16" x14ac:dyDescent="0.4">
      <c r="B8" s="1"/>
    </row>
    <row r="9" spans="1:2" ht="11.5" customHeight="1" x14ac:dyDescent="0.4">
      <c r="B9" s="1"/>
    </row>
    <row r="10" spans="1:2" ht="46.75" customHeight="1" x14ac:dyDescent="0.35">
      <c r="A10" s="43"/>
      <c r="B10" s="153" t="s">
        <v>2</v>
      </c>
    </row>
    <row r="11" spans="1:2" ht="18" customHeight="1" x14ac:dyDescent="0.35">
      <c r="B11" s="157"/>
    </row>
    <row r="12" spans="1:2" ht="21" x14ac:dyDescent="0.35">
      <c r="B12" s="152" t="s">
        <v>3</v>
      </c>
    </row>
    <row r="13" spans="1:2" ht="21" x14ac:dyDescent="0.35">
      <c r="B13" s="152" t="s">
        <v>4</v>
      </c>
    </row>
    <row r="14" spans="1:2" ht="21" x14ac:dyDescent="0.35">
      <c r="B14" s="152" t="s">
        <v>5</v>
      </c>
    </row>
    <row r="15" spans="1:2" ht="21" x14ac:dyDescent="0.35">
      <c r="B15" s="152" t="s">
        <v>6</v>
      </c>
    </row>
    <row r="16" spans="1:2" ht="21" x14ac:dyDescent="0.35">
      <c r="B16" s="152" t="s">
        <v>7</v>
      </c>
    </row>
    <row r="17" spans="1:2" ht="21" x14ac:dyDescent="0.35">
      <c r="B17" s="152" t="s">
        <v>8</v>
      </c>
    </row>
    <row r="18" spans="1:2" ht="21" x14ac:dyDescent="0.35">
      <c r="B18" s="152" t="s">
        <v>9</v>
      </c>
    </row>
    <row r="19" spans="1:2" ht="21" x14ac:dyDescent="0.35">
      <c r="B19" s="152" t="s">
        <v>10</v>
      </c>
    </row>
    <row r="20" spans="1:2" ht="21" x14ac:dyDescent="0.35">
      <c r="B20" s="158" t="s">
        <v>11</v>
      </c>
    </row>
    <row r="21" spans="1:2" ht="24" customHeight="1" x14ac:dyDescent="0.4">
      <c r="B21" s="1"/>
    </row>
    <row r="22" spans="1:2" ht="48.65" customHeight="1" x14ac:dyDescent="0.35">
      <c r="A22" s="43"/>
      <c r="B22" s="153" t="s">
        <v>12</v>
      </c>
    </row>
    <row r="23" spans="1:2" ht="19.75" customHeight="1" x14ac:dyDescent="0.35">
      <c r="B23" s="157"/>
    </row>
    <row r="24" spans="1:2" ht="21" x14ac:dyDescent="0.35">
      <c r="B24" s="154" t="s">
        <v>184</v>
      </c>
    </row>
    <row r="25" spans="1:2" ht="21" x14ac:dyDescent="0.35">
      <c r="B25" s="154" t="s">
        <v>185</v>
      </c>
    </row>
    <row r="26" spans="1:2" ht="21" x14ac:dyDescent="0.35">
      <c r="B26" s="154" t="s">
        <v>177</v>
      </c>
    </row>
    <row r="27" spans="1:2" ht="21" x14ac:dyDescent="0.35">
      <c r="B27" s="154" t="s">
        <v>186</v>
      </c>
    </row>
    <row r="28" spans="1:2" ht="16" x14ac:dyDescent="0.4">
      <c r="B28" s="155"/>
    </row>
    <row r="29" spans="1:2" ht="32.4" customHeight="1" x14ac:dyDescent="0.35">
      <c r="B29" s="159" t="s">
        <v>13</v>
      </c>
    </row>
    <row r="30" spans="1:2" ht="16" x14ac:dyDescent="0.4">
      <c r="B30" s="155"/>
    </row>
    <row r="31" spans="1:2" ht="48.65" customHeight="1" x14ac:dyDescent="0.35">
      <c r="A31" s="43"/>
      <c r="B31" s="153" t="s">
        <v>187</v>
      </c>
    </row>
    <row r="32" spans="1:2" ht="20.399999999999999" customHeight="1" x14ac:dyDescent="0.35">
      <c r="B32" s="157"/>
    </row>
    <row r="33" spans="2:2" ht="21" x14ac:dyDescent="0.35">
      <c r="B33" s="151" t="s">
        <v>188</v>
      </c>
    </row>
    <row r="34" spans="2:2" ht="21" x14ac:dyDescent="0.35">
      <c r="B34" s="151" t="s">
        <v>189</v>
      </c>
    </row>
    <row r="35" spans="2:2" ht="21" x14ac:dyDescent="0.35">
      <c r="B35" s="151" t="s">
        <v>190</v>
      </c>
    </row>
    <row r="36" spans="2:2" ht="21" x14ac:dyDescent="0.35">
      <c r="B36" s="151" t="s">
        <v>137</v>
      </c>
    </row>
    <row r="37" spans="2:2" ht="21" x14ac:dyDescent="0.35">
      <c r="B37" s="151" t="s">
        <v>191</v>
      </c>
    </row>
    <row r="38" spans="2:2" ht="21" x14ac:dyDescent="0.35">
      <c r="B38" s="151" t="s">
        <v>192</v>
      </c>
    </row>
    <row r="39" spans="2:2" ht="21" x14ac:dyDescent="0.35">
      <c r="B39" s="151" t="s">
        <v>193</v>
      </c>
    </row>
    <row r="40" spans="2:2" ht="21" x14ac:dyDescent="0.35">
      <c r="B40" s="151" t="s">
        <v>194</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0"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52"/>
  <sheetViews>
    <sheetView zoomScale="60" zoomScaleNormal="60" workbookViewId="0">
      <selection activeCell="A3" sqref="A3"/>
    </sheetView>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3.1796875" style="17" bestFit="1" customWidth="1"/>
    <col min="11" max="11" width="26.08984375" style="17" customWidth="1"/>
    <col min="12" max="12" width="19.81640625" style="17" bestFit="1" customWidth="1"/>
    <col min="13" max="13" width="19.6328125" style="18" customWidth="1"/>
    <col min="14" max="14" width="15.6328125" style="17" bestFit="1" customWidth="1"/>
    <col min="15" max="15" width="29.81640625" style="15" bestFit="1" customWidth="1"/>
    <col min="16" max="16" width="17.6328125" style="15" customWidth="1"/>
    <col min="17" max="17" width="24.81640625" style="15" customWidth="1"/>
    <col min="18" max="18" width="9.1796875" style="15" hidden="1" customWidth="1"/>
    <col min="19" max="19" width="0" style="15" hidden="1" customWidth="1"/>
    <col min="20" max="20" width="9.1796875" style="15" hidden="1" customWidth="1"/>
    <col min="21" max="23" width="0" style="15" hidden="1" customWidth="1"/>
    <col min="24" max="24" width="0" style="15" hidden="1"/>
    <col min="25" max="16384" width="9.1796875" style="15" hidden="1"/>
  </cols>
  <sheetData>
    <row r="1" spans="1:18" s="25" customFormat="1" ht="18.75" customHeight="1" x14ac:dyDescent="0.4">
      <c r="B1" s="24"/>
      <c r="C1" s="24"/>
      <c r="D1" s="24"/>
      <c r="E1" s="24"/>
      <c r="F1" s="24"/>
      <c r="G1" s="24"/>
      <c r="H1" s="24"/>
      <c r="I1" s="24"/>
      <c r="J1" s="24"/>
      <c r="K1" s="24"/>
      <c r="L1" s="24"/>
      <c r="M1" s="24"/>
      <c r="N1" s="24"/>
      <c r="O1" s="24"/>
      <c r="P1" s="24"/>
      <c r="Q1" s="24"/>
    </row>
    <row r="2" spans="1:18" s="25" customFormat="1" ht="1" customHeight="1" x14ac:dyDescent="0.4">
      <c r="B2" s="24"/>
      <c r="C2" s="24"/>
      <c r="D2" s="24"/>
      <c r="E2" s="24"/>
      <c r="F2" s="24"/>
      <c r="G2" s="24"/>
      <c r="H2" s="24"/>
      <c r="I2" s="24"/>
      <c r="J2" s="24"/>
      <c r="K2" s="24"/>
      <c r="L2" s="24"/>
      <c r="M2" s="24"/>
      <c r="N2" s="24"/>
      <c r="O2" s="24"/>
      <c r="P2" s="24"/>
      <c r="Q2" s="24"/>
    </row>
    <row r="3" spans="1:18" s="25" customFormat="1" ht="25.25" customHeight="1" x14ac:dyDescent="0.4">
      <c r="B3" s="227" t="s">
        <v>19</v>
      </c>
      <c r="C3" s="227"/>
      <c r="D3" s="24"/>
      <c r="E3" s="24"/>
      <c r="F3" s="24"/>
      <c r="G3" s="24"/>
      <c r="H3" s="24"/>
      <c r="I3" s="24"/>
      <c r="J3" s="24"/>
      <c r="K3" s="24"/>
      <c r="L3" s="24"/>
      <c r="M3" s="24"/>
      <c r="N3" s="24"/>
      <c r="O3" s="24"/>
      <c r="P3" s="24"/>
      <c r="Q3" s="24"/>
    </row>
    <row r="4" spans="1:18" s="25" customFormat="1" ht="24" customHeight="1" x14ac:dyDescent="0.4">
      <c r="B4" s="228" t="s">
        <v>195</v>
      </c>
      <c r="C4" s="228"/>
      <c r="D4" s="24"/>
      <c r="E4" s="24"/>
      <c r="F4" s="24"/>
      <c r="G4" s="24"/>
      <c r="H4" s="24"/>
      <c r="I4" s="24"/>
      <c r="J4" s="24"/>
      <c r="K4" s="24"/>
      <c r="L4" s="24"/>
      <c r="M4" s="24"/>
      <c r="N4" s="24"/>
      <c r="O4" s="24"/>
      <c r="P4" s="24"/>
      <c r="Q4" s="24"/>
    </row>
    <row r="5" spans="1:18" s="25" customFormat="1" ht="18.75" customHeight="1" x14ac:dyDescent="0.4">
      <c r="B5" s="24"/>
      <c r="C5" s="24"/>
      <c r="D5" s="24"/>
      <c r="E5" s="24"/>
      <c r="F5" s="24"/>
      <c r="G5" s="24"/>
      <c r="H5" s="24"/>
      <c r="I5" s="24"/>
      <c r="J5" s="24"/>
      <c r="K5" s="24"/>
      <c r="L5" s="24"/>
      <c r="M5" s="24"/>
      <c r="N5" s="24"/>
      <c r="O5" s="24"/>
      <c r="P5" s="24"/>
      <c r="Q5" s="24"/>
    </row>
    <row r="6" spans="1:18" s="27" customFormat="1" ht="37.5" customHeight="1" x14ac:dyDescent="0.35">
      <c r="A6" s="225" t="s">
        <v>20</v>
      </c>
      <c r="B6" s="226"/>
      <c r="C6" s="145" t="s">
        <v>21</v>
      </c>
      <c r="D6" s="145" t="s">
        <v>22</v>
      </c>
      <c r="E6" s="145" t="s">
        <v>23</v>
      </c>
      <c r="F6" s="146" t="s">
        <v>24</v>
      </c>
      <c r="G6" s="146" t="s">
        <v>25</v>
      </c>
      <c r="H6" s="146" t="s">
        <v>26</v>
      </c>
      <c r="I6" s="146" t="s">
        <v>27</v>
      </c>
      <c r="J6" s="170" t="s">
        <v>28</v>
      </c>
      <c r="K6" s="171" t="s">
        <v>29</v>
      </c>
      <c r="L6" s="147" t="s">
        <v>30</v>
      </c>
      <c r="M6" s="146" t="s">
        <v>31</v>
      </c>
      <c r="N6" s="148" t="s">
        <v>105</v>
      </c>
      <c r="O6" s="146" t="s">
        <v>32</v>
      </c>
      <c r="P6" s="26" t="s">
        <v>33</v>
      </c>
      <c r="Q6" s="147" t="s">
        <v>34</v>
      </c>
      <c r="R6" s="27" t="s">
        <v>35</v>
      </c>
    </row>
    <row r="7" spans="1:18" ht="129.65" customHeight="1" x14ac:dyDescent="0.35">
      <c r="A7" s="224" t="s">
        <v>36</v>
      </c>
      <c r="B7" s="224"/>
      <c r="C7" s="28" t="s">
        <v>37</v>
      </c>
      <c r="D7" s="29" t="s">
        <v>38</v>
      </c>
      <c r="E7" s="29" t="s">
        <v>39</v>
      </c>
      <c r="F7" s="29" t="s">
        <v>40</v>
      </c>
      <c r="G7" s="30">
        <v>0.12</v>
      </c>
      <c r="H7" s="31">
        <v>2.4900000000000002</v>
      </c>
      <c r="I7" s="33">
        <v>9.0499999999999997E-2</v>
      </c>
      <c r="J7" s="32">
        <v>29500</v>
      </c>
      <c r="K7" s="32">
        <v>29500</v>
      </c>
      <c r="L7" s="30">
        <v>1</v>
      </c>
      <c r="M7" s="34">
        <v>12359</v>
      </c>
      <c r="N7" s="30">
        <v>1.07</v>
      </c>
      <c r="O7" s="35" t="s">
        <v>41</v>
      </c>
      <c r="P7" s="29" t="s">
        <v>42</v>
      </c>
      <c r="Q7" s="30">
        <v>0.92900000000000005</v>
      </c>
      <c r="R7" s="15">
        <v>1</v>
      </c>
    </row>
    <row r="8" spans="1:18" ht="133" customHeight="1" x14ac:dyDescent="0.35">
      <c r="A8" s="223" t="s">
        <v>43</v>
      </c>
      <c r="B8" s="223"/>
      <c r="C8" s="28" t="s">
        <v>44</v>
      </c>
      <c r="D8" s="29" t="s">
        <v>45</v>
      </c>
      <c r="E8" s="29" t="s">
        <v>46</v>
      </c>
      <c r="F8" s="29" t="s">
        <v>40</v>
      </c>
      <c r="G8" s="30" t="s">
        <v>170</v>
      </c>
      <c r="H8" s="37">
        <v>2.0499999999999998</v>
      </c>
      <c r="I8" s="33">
        <v>0.1217</v>
      </c>
      <c r="J8" s="32">
        <v>60000</v>
      </c>
      <c r="K8" s="32">
        <v>50000</v>
      </c>
      <c r="L8" s="30">
        <v>0.83330000000000004</v>
      </c>
      <c r="M8" s="34">
        <v>11810</v>
      </c>
      <c r="N8" s="30">
        <v>0.5</v>
      </c>
      <c r="O8" s="38" t="s">
        <v>47</v>
      </c>
      <c r="P8" s="29" t="s">
        <v>42</v>
      </c>
      <c r="Q8" s="30">
        <v>2</v>
      </c>
    </row>
    <row r="9" spans="1:18" ht="121.5" customHeight="1" x14ac:dyDescent="0.35">
      <c r="A9" s="223" t="s">
        <v>48</v>
      </c>
      <c r="B9" s="223"/>
      <c r="C9" s="28" t="s">
        <v>49</v>
      </c>
      <c r="D9" s="29" t="s">
        <v>45</v>
      </c>
      <c r="E9" s="29" t="s">
        <v>50</v>
      </c>
      <c r="F9" s="29" t="s">
        <v>51</v>
      </c>
      <c r="G9" s="30">
        <v>0.125</v>
      </c>
      <c r="H9" s="37">
        <v>3.02</v>
      </c>
      <c r="I9" s="33">
        <v>0.1202</v>
      </c>
      <c r="J9" s="32">
        <v>51580</v>
      </c>
      <c r="K9" s="32">
        <v>46857</v>
      </c>
      <c r="L9" s="30">
        <v>0.90839999999999999</v>
      </c>
      <c r="M9" s="34">
        <v>11171</v>
      </c>
      <c r="N9" s="30">
        <v>0.29299999999999998</v>
      </c>
      <c r="O9" s="38" t="s">
        <v>52</v>
      </c>
      <c r="P9" s="29" t="s">
        <v>53</v>
      </c>
      <c r="Q9" s="30">
        <v>3.4079999999999999</v>
      </c>
    </row>
    <row r="10" spans="1:18" ht="107.25" customHeight="1" x14ac:dyDescent="0.35">
      <c r="A10" s="223" t="s">
        <v>54</v>
      </c>
      <c r="B10" s="223"/>
      <c r="C10" s="28" t="s">
        <v>55</v>
      </c>
      <c r="D10" s="29" t="s">
        <v>38</v>
      </c>
      <c r="E10" s="29" t="s">
        <v>56</v>
      </c>
      <c r="F10" s="29" t="s">
        <v>40</v>
      </c>
      <c r="G10" s="30" t="s">
        <v>57</v>
      </c>
      <c r="H10" s="37">
        <v>1.07</v>
      </c>
      <c r="I10" s="33">
        <v>7.8899999999999998E-2</v>
      </c>
      <c r="J10" s="32">
        <v>32100</v>
      </c>
      <c r="K10" s="32">
        <v>29396</v>
      </c>
      <c r="L10" s="30">
        <v>0.91579999999999995</v>
      </c>
      <c r="M10" s="34">
        <v>11933</v>
      </c>
      <c r="N10" s="30">
        <v>0.55000000000000004</v>
      </c>
      <c r="O10" s="38" t="s">
        <v>58</v>
      </c>
      <c r="P10" s="29" t="s">
        <v>59</v>
      </c>
      <c r="Q10" s="30">
        <v>1.8169999999999999</v>
      </c>
    </row>
    <row r="11" spans="1:18" ht="107.25" customHeight="1" x14ac:dyDescent="0.35">
      <c r="A11" s="223" t="s">
        <v>60</v>
      </c>
      <c r="B11" s="223"/>
      <c r="C11" s="28" t="s">
        <v>61</v>
      </c>
      <c r="D11" s="29" t="s">
        <v>45</v>
      </c>
      <c r="E11" s="29" t="s">
        <v>62</v>
      </c>
      <c r="F11" s="29" t="s">
        <v>40</v>
      </c>
      <c r="G11" s="30">
        <v>0.1215</v>
      </c>
      <c r="H11" s="37">
        <v>3.45</v>
      </c>
      <c r="I11" s="33">
        <v>6.59E-2</v>
      </c>
      <c r="J11" s="32">
        <v>80425</v>
      </c>
      <c r="K11" s="32">
        <v>43165</v>
      </c>
      <c r="L11" s="30">
        <v>0.53669999999999995</v>
      </c>
      <c r="M11" s="34">
        <v>12724</v>
      </c>
      <c r="N11" s="30">
        <v>0.35</v>
      </c>
      <c r="O11" s="45" t="s">
        <v>63</v>
      </c>
      <c r="P11" s="29" t="s">
        <v>64</v>
      </c>
      <c r="Q11" s="30">
        <v>2.8570000000000002</v>
      </c>
    </row>
    <row r="12" spans="1:18" ht="107.25" customHeight="1" x14ac:dyDescent="0.35">
      <c r="A12" s="223" t="s">
        <v>140</v>
      </c>
      <c r="B12" s="223"/>
      <c r="C12" s="28" t="s">
        <v>141</v>
      </c>
      <c r="D12" s="29" t="s">
        <v>38</v>
      </c>
      <c r="E12" s="29" t="s">
        <v>46</v>
      </c>
      <c r="F12" s="29" t="s">
        <v>40</v>
      </c>
      <c r="G12" s="30">
        <v>0.13900000000000001</v>
      </c>
      <c r="H12" s="37">
        <v>0.93</v>
      </c>
      <c r="I12" s="33">
        <v>2.3800000000000002E-2</v>
      </c>
      <c r="J12" s="32">
        <v>10000</v>
      </c>
      <c r="K12" s="32">
        <v>9700</v>
      </c>
      <c r="L12" s="30">
        <v>0.97</v>
      </c>
      <c r="M12" s="34">
        <v>46539</v>
      </c>
      <c r="N12" s="30">
        <v>0.222</v>
      </c>
      <c r="O12" s="205" t="s">
        <v>142</v>
      </c>
      <c r="P12" s="29" t="s">
        <v>64</v>
      </c>
      <c r="Q12" s="30">
        <v>4.5060000000000002</v>
      </c>
    </row>
    <row r="13" spans="1:18" ht="107.25" customHeight="1" x14ac:dyDescent="0.35">
      <c r="A13" s="223" t="s">
        <v>65</v>
      </c>
      <c r="B13" s="223"/>
      <c r="C13" s="28" t="s">
        <v>66</v>
      </c>
      <c r="D13" s="29" t="s">
        <v>67</v>
      </c>
      <c r="E13" s="29" t="s">
        <v>68</v>
      </c>
      <c r="F13" s="29" t="s">
        <v>40</v>
      </c>
      <c r="G13" s="30">
        <v>0.17</v>
      </c>
      <c r="H13" s="31">
        <v>1.28</v>
      </c>
      <c r="I13" s="33">
        <v>4.7199999999999999E-2</v>
      </c>
      <c r="J13" s="32">
        <v>25431</v>
      </c>
      <c r="K13" s="32">
        <v>25431</v>
      </c>
      <c r="L13" s="30">
        <v>1</v>
      </c>
      <c r="M13" s="34">
        <v>47392</v>
      </c>
      <c r="N13" s="30">
        <v>0.379</v>
      </c>
      <c r="O13" s="206" t="s">
        <v>69</v>
      </c>
      <c r="P13" s="29" t="s">
        <v>53</v>
      </c>
      <c r="Q13" s="30">
        <v>2.637</v>
      </c>
    </row>
    <row r="14" spans="1:18" ht="107.25" customHeight="1" x14ac:dyDescent="0.35">
      <c r="A14" s="223" t="s">
        <v>162</v>
      </c>
      <c r="B14" s="223"/>
      <c r="C14" s="28" t="s">
        <v>163</v>
      </c>
      <c r="D14" s="29" t="s">
        <v>164</v>
      </c>
      <c r="E14" s="29" t="s">
        <v>165</v>
      </c>
      <c r="F14" s="29" t="s">
        <v>40</v>
      </c>
      <c r="G14" s="30">
        <v>0.129</v>
      </c>
      <c r="H14" s="31">
        <v>1.77</v>
      </c>
      <c r="I14" s="33">
        <v>3.27E-2</v>
      </c>
      <c r="J14" s="32">
        <v>12000</v>
      </c>
      <c r="K14" s="32">
        <v>11900</v>
      </c>
      <c r="L14" s="30">
        <v>0.99170000000000003</v>
      </c>
      <c r="M14" s="34">
        <v>49126</v>
      </c>
      <c r="N14" s="30">
        <v>0.41199999999999998</v>
      </c>
      <c r="O14" s="39" t="s">
        <v>166</v>
      </c>
      <c r="P14" s="29" t="s">
        <v>167</v>
      </c>
      <c r="Q14" s="30">
        <v>2.427</v>
      </c>
    </row>
    <row r="15" spans="1:18" ht="107.25" customHeight="1" x14ac:dyDescent="0.35">
      <c r="A15" s="223" t="s">
        <v>171</v>
      </c>
      <c r="B15" s="223"/>
      <c r="C15" s="28" t="s">
        <v>172</v>
      </c>
      <c r="D15" s="29" t="s">
        <v>45</v>
      </c>
      <c r="E15" s="29" t="s">
        <v>46</v>
      </c>
      <c r="F15" s="29" t="s">
        <v>40</v>
      </c>
      <c r="G15" s="30">
        <v>0.127</v>
      </c>
      <c r="H15" s="31">
        <v>1.65</v>
      </c>
      <c r="I15" s="33">
        <v>4.2000000000000003E-2</v>
      </c>
      <c r="J15" s="32">
        <v>29000</v>
      </c>
      <c r="K15" s="32">
        <v>15000</v>
      </c>
      <c r="L15" s="30">
        <v>0.51719999999999999</v>
      </c>
      <c r="M15" s="34">
        <v>12663</v>
      </c>
      <c r="N15" s="30">
        <v>0.25900000000000001</v>
      </c>
      <c r="O15" s="39" t="s">
        <v>173</v>
      </c>
      <c r="P15" s="29" t="s">
        <v>64</v>
      </c>
      <c r="Q15" s="30">
        <v>3.8769999999999998</v>
      </c>
    </row>
    <row r="16" spans="1:18" ht="107.25" customHeight="1" x14ac:dyDescent="0.35">
      <c r="A16" s="223" t="s">
        <v>182</v>
      </c>
      <c r="B16" s="223"/>
      <c r="C16" s="28" t="s">
        <v>174</v>
      </c>
      <c r="D16" s="29" t="s">
        <v>45</v>
      </c>
      <c r="E16" s="29" t="s">
        <v>175</v>
      </c>
      <c r="F16" s="29" t="s">
        <v>40</v>
      </c>
      <c r="G16" s="30">
        <v>0.12</v>
      </c>
      <c r="H16" s="31">
        <v>3.67</v>
      </c>
      <c r="I16" s="33">
        <v>8.6999999999999994E-3</v>
      </c>
      <c r="J16" s="32">
        <v>45000</v>
      </c>
      <c r="K16" s="32">
        <v>3000</v>
      </c>
      <c r="L16" s="30">
        <v>6.6699999999999995E-2</v>
      </c>
      <c r="M16" s="34">
        <v>18172</v>
      </c>
      <c r="N16" s="30">
        <v>0.82399999999999995</v>
      </c>
      <c r="O16" s="39" t="s">
        <v>176</v>
      </c>
      <c r="P16" s="29" t="s">
        <v>167</v>
      </c>
      <c r="Q16" s="30">
        <v>1.2130000000000001</v>
      </c>
    </row>
    <row r="17" spans="1:18" ht="107.25" customHeight="1" x14ac:dyDescent="0.35">
      <c r="A17" s="223" t="s">
        <v>181</v>
      </c>
      <c r="B17" s="223"/>
      <c r="C17" s="28" t="s">
        <v>183</v>
      </c>
      <c r="D17" s="29" t="s">
        <v>45</v>
      </c>
      <c r="E17" s="29" t="s">
        <v>56</v>
      </c>
      <c r="F17" s="29" t="s">
        <v>40</v>
      </c>
      <c r="G17" s="30">
        <v>0.12</v>
      </c>
      <c r="H17" s="31">
        <v>1.19</v>
      </c>
      <c r="I17" s="33">
        <v>2.92E-2</v>
      </c>
      <c r="J17" s="32">
        <v>31956</v>
      </c>
      <c r="K17" s="32">
        <v>10000</v>
      </c>
      <c r="L17" s="30">
        <v>0.31290000000000001</v>
      </c>
      <c r="M17" s="34">
        <v>18172</v>
      </c>
      <c r="N17" s="30">
        <v>0.29899999999999999</v>
      </c>
      <c r="O17" s="39" t="s">
        <v>176</v>
      </c>
      <c r="P17" s="29" t="s">
        <v>167</v>
      </c>
      <c r="Q17" s="30">
        <v>3.4590000000000001</v>
      </c>
    </row>
    <row r="18" spans="1:18" ht="107.25" customHeight="1" x14ac:dyDescent="0.35">
      <c r="A18" s="223" t="s">
        <v>70</v>
      </c>
      <c r="B18" s="223"/>
      <c r="C18" s="28" t="s">
        <v>71</v>
      </c>
      <c r="D18" s="29" t="s">
        <v>67</v>
      </c>
      <c r="E18" s="29" t="s">
        <v>72</v>
      </c>
      <c r="F18" s="29" t="s">
        <v>51</v>
      </c>
      <c r="G18" s="30">
        <v>0.1</v>
      </c>
      <c r="H18" s="37" t="s">
        <v>73</v>
      </c>
      <c r="I18" s="33">
        <v>0.1072</v>
      </c>
      <c r="J18" s="32" t="s">
        <v>73</v>
      </c>
      <c r="K18" s="32" t="s">
        <v>73</v>
      </c>
      <c r="L18" s="36" t="s">
        <v>73</v>
      </c>
      <c r="M18" s="34" t="s">
        <v>73</v>
      </c>
      <c r="N18" s="30" t="s">
        <v>73</v>
      </c>
      <c r="O18" s="39" t="s">
        <v>73</v>
      </c>
      <c r="P18" s="29" t="s">
        <v>74</v>
      </c>
      <c r="Q18" s="36" t="s">
        <v>73</v>
      </c>
      <c r="R18" s="15">
        <v>1</v>
      </c>
    </row>
    <row r="19" spans="1:18" ht="107.25" customHeight="1" x14ac:dyDescent="0.35">
      <c r="A19" s="223" t="s">
        <v>75</v>
      </c>
      <c r="B19" s="223"/>
      <c r="C19" s="28"/>
      <c r="D19" s="29" t="s">
        <v>45</v>
      </c>
      <c r="E19" s="29" t="s">
        <v>50</v>
      </c>
      <c r="F19" s="29" t="s">
        <v>51</v>
      </c>
      <c r="G19" s="30">
        <v>0.221</v>
      </c>
      <c r="H19" s="31">
        <v>1.63</v>
      </c>
      <c r="I19" s="33">
        <v>6.8999999999999999E-3</v>
      </c>
      <c r="J19" s="32"/>
      <c r="K19" s="32"/>
      <c r="L19" s="36"/>
      <c r="M19" s="34">
        <v>47604</v>
      </c>
      <c r="N19" s="30">
        <v>0.28349999999999997</v>
      </c>
      <c r="O19" s="39" t="s">
        <v>73</v>
      </c>
      <c r="P19" s="29" t="s">
        <v>76</v>
      </c>
      <c r="Q19" s="30">
        <v>3.5270000000000001</v>
      </c>
      <c r="R19" s="15">
        <v>0</v>
      </c>
    </row>
    <row r="20" spans="1:18" ht="107.25" customHeight="1" x14ac:dyDescent="0.35">
      <c r="A20" s="223" t="s">
        <v>77</v>
      </c>
      <c r="B20" s="223"/>
      <c r="C20" s="28"/>
      <c r="D20" s="29" t="s">
        <v>67</v>
      </c>
      <c r="E20" s="29" t="s">
        <v>46</v>
      </c>
      <c r="F20" s="29" t="s">
        <v>51</v>
      </c>
      <c r="G20" s="30">
        <v>0.2387</v>
      </c>
      <c r="H20" s="37">
        <v>0.72</v>
      </c>
      <c r="I20" s="33">
        <v>1.2200000000000001E-2</v>
      </c>
      <c r="J20" s="32"/>
      <c r="K20" s="32"/>
      <c r="L20" s="36"/>
      <c r="M20" s="34">
        <v>45901</v>
      </c>
      <c r="N20" s="30">
        <v>0.28199999999999997</v>
      </c>
      <c r="O20" s="39" t="s">
        <v>73</v>
      </c>
      <c r="P20" s="29" t="s">
        <v>76</v>
      </c>
      <c r="Q20" s="30">
        <v>3.5470000000000002</v>
      </c>
      <c r="R20" s="15">
        <v>0</v>
      </c>
    </row>
    <row r="21" spans="1:18" ht="164.5" customHeight="1" x14ac:dyDescent="0.35">
      <c r="A21" s="224" t="s">
        <v>78</v>
      </c>
      <c r="B21" s="224"/>
      <c r="C21" s="28" t="s">
        <v>79</v>
      </c>
      <c r="D21" s="29" t="s">
        <v>45</v>
      </c>
      <c r="E21" s="29" t="s">
        <v>46</v>
      </c>
      <c r="F21" s="29" t="s">
        <v>40</v>
      </c>
      <c r="G21" s="30">
        <v>0.13</v>
      </c>
      <c r="H21" s="37">
        <v>4.37</v>
      </c>
      <c r="I21" s="33">
        <v>4.9299999999999997E-2</v>
      </c>
      <c r="J21" s="32"/>
      <c r="K21" s="32"/>
      <c r="L21" s="36"/>
      <c r="M21" s="34" t="s">
        <v>73</v>
      </c>
      <c r="N21" s="30">
        <v>0.78300000000000003</v>
      </c>
      <c r="O21" s="39" t="s">
        <v>73</v>
      </c>
      <c r="P21" s="29" t="s">
        <v>76</v>
      </c>
      <c r="Q21" s="36" t="s">
        <v>76</v>
      </c>
      <c r="R21" s="15">
        <v>1</v>
      </c>
    </row>
    <row r="22" spans="1:18" ht="161.5" customHeight="1" x14ac:dyDescent="0.35">
      <c r="A22" s="223" t="s">
        <v>80</v>
      </c>
      <c r="B22" s="223"/>
      <c r="C22" s="28" t="s">
        <v>79</v>
      </c>
      <c r="D22" s="29" t="s">
        <v>45</v>
      </c>
      <c r="E22" s="29" t="s">
        <v>46</v>
      </c>
      <c r="F22" s="29" t="s">
        <v>40</v>
      </c>
      <c r="G22" s="30">
        <v>0.13</v>
      </c>
      <c r="H22" s="37">
        <v>4.8</v>
      </c>
      <c r="I22" s="33">
        <v>1.6199999999999999E-2</v>
      </c>
      <c r="J22" s="32"/>
      <c r="K22" s="32"/>
      <c r="L22" s="36"/>
      <c r="M22" s="34"/>
      <c r="N22" s="30">
        <v>0.82599999999999996</v>
      </c>
      <c r="O22" s="39" t="s">
        <v>73</v>
      </c>
      <c r="P22" s="29" t="s">
        <v>76</v>
      </c>
      <c r="Q22" s="36" t="s">
        <v>76</v>
      </c>
    </row>
    <row r="23" spans="1:18" ht="107.25" customHeight="1" x14ac:dyDescent="0.35">
      <c r="A23" s="223" t="s">
        <v>81</v>
      </c>
      <c r="B23" s="223"/>
      <c r="C23" s="28" t="s">
        <v>82</v>
      </c>
      <c r="D23" s="29" t="s">
        <v>45</v>
      </c>
      <c r="E23" s="29" t="s">
        <v>46</v>
      </c>
      <c r="F23" s="29" t="s">
        <v>83</v>
      </c>
      <c r="G23" s="30">
        <v>0.13</v>
      </c>
      <c r="H23" s="37">
        <v>4.3099999999999996</v>
      </c>
      <c r="I23" s="33">
        <v>9.6600000000000005E-2</v>
      </c>
      <c r="J23" s="32"/>
      <c r="K23" s="32"/>
      <c r="L23" s="36"/>
      <c r="M23" s="34" t="s">
        <v>73</v>
      </c>
      <c r="N23" s="30">
        <v>0.68899999999999995</v>
      </c>
      <c r="O23" s="39" t="s">
        <v>73</v>
      </c>
      <c r="P23" s="29" t="s">
        <v>76</v>
      </c>
      <c r="Q23" s="36" t="s">
        <v>76</v>
      </c>
      <c r="R23" s="15">
        <v>1</v>
      </c>
    </row>
    <row r="24" spans="1:18" ht="107.25" customHeight="1" x14ac:dyDescent="0.35">
      <c r="A24" s="224" t="s">
        <v>84</v>
      </c>
      <c r="B24" s="224"/>
      <c r="C24" s="28" t="s">
        <v>85</v>
      </c>
      <c r="D24" s="29" t="s">
        <v>45</v>
      </c>
      <c r="E24" s="29" t="s">
        <v>46</v>
      </c>
      <c r="F24" s="29" t="s">
        <v>40</v>
      </c>
      <c r="G24" s="30">
        <v>0.12</v>
      </c>
      <c r="H24" s="31">
        <v>4.68</v>
      </c>
      <c r="I24" s="33">
        <v>1.8700000000000001E-2</v>
      </c>
      <c r="J24" s="32"/>
      <c r="K24" s="32"/>
      <c r="L24" s="36"/>
      <c r="M24" s="34" t="s">
        <v>73</v>
      </c>
      <c r="N24" s="30">
        <v>0.57399999999999995</v>
      </c>
      <c r="O24" s="39" t="s">
        <v>73</v>
      </c>
      <c r="P24" s="29" t="s">
        <v>76</v>
      </c>
      <c r="Q24" s="36" t="s">
        <v>76</v>
      </c>
      <c r="R24" s="15">
        <v>0</v>
      </c>
    </row>
    <row r="25" spans="1:18" s="25" customFormat="1" ht="18.75" customHeight="1" x14ac:dyDescent="0.35">
      <c r="B25" s="40"/>
      <c r="L25" s="41"/>
      <c r="O25" s="42"/>
    </row>
    <row r="26" spans="1:18" ht="18.75" customHeight="1" x14ac:dyDescent="0.35"/>
    <row r="27" spans="1:18" ht="18.75" customHeight="1" x14ac:dyDescent="0.35"/>
    <row r="28" spans="1:18" ht="18.75" customHeight="1" x14ac:dyDescent="0.35"/>
    <row r="29" spans="1:18" ht="18.75" customHeight="1" x14ac:dyDescent="0.35"/>
    <row r="30" spans="1:18" ht="18.75" customHeight="1" x14ac:dyDescent="0.35"/>
    <row r="31" spans="1:18" ht="18.75" customHeight="1" x14ac:dyDescent="0.35"/>
    <row r="32" spans="1:18"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row r="50" ht="18.75" customHeight="1" x14ac:dyDescent="0.35"/>
    <row r="51" ht="18.75" customHeight="1" x14ac:dyDescent="0.35"/>
    <row r="52" ht="18.75" customHeight="1" x14ac:dyDescent="0.35"/>
  </sheetData>
  <autoFilter ref="A6:R24" xr:uid="{00000000-0001-0000-0100-000000000000}">
    <filterColumn colId="0" showButton="0"/>
  </autoFilter>
  <mergeCells count="21">
    <mergeCell ref="B3:C3"/>
    <mergeCell ref="B4:C4"/>
    <mergeCell ref="A20:B20"/>
    <mergeCell ref="A21:B21"/>
    <mergeCell ref="A22:B22"/>
    <mergeCell ref="A14:B14"/>
    <mergeCell ref="A15:B15"/>
    <mergeCell ref="A17:B17"/>
    <mergeCell ref="A16:B16"/>
    <mergeCell ref="A23:B23"/>
    <mergeCell ref="A24:B24"/>
    <mergeCell ref="A7:B7"/>
    <mergeCell ref="A8:B8"/>
    <mergeCell ref="A6:B6"/>
    <mergeCell ref="A9:B9"/>
    <mergeCell ref="A10:B10"/>
    <mergeCell ref="A11:B11"/>
    <mergeCell ref="A13:B13"/>
    <mergeCell ref="A18:B18"/>
    <mergeCell ref="A19:B19"/>
    <mergeCell ref="A12:B12"/>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8"/>
  <sheetViews>
    <sheetView showGridLines="0" topLeftCell="A2" zoomScale="71" zoomScaleNormal="71" workbookViewId="0">
      <selection activeCell="H7" sqref="H7"/>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39" customFormat="1" ht="23.5" x14ac:dyDescent="0.55000000000000004">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row>
    <row r="2" spans="2:29" s="139" customFormat="1" ht="39" customHeight="1" x14ac:dyDescent="0.55000000000000004">
      <c r="B2" s="229" t="s">
        <v>113</v>
      </c>
      <c r="C2" s="229"/>
      <c r="D2" s="229"/>
      <c r="E2" s="229"/>
      <c r="F2" s="229"/>
      <c r="G2" s="229"/>
      <c r="H2" s="128"/>
      <c r="I2" s="141"/>
      <c r="J2" s="141"/>
      <c r="K2" s="141"/>
      <c r="L2" s="141"/>
      <c r="O2" s="141"/>
      <c r="P2" s="141"/>
      <c r="Q2" s="141"/>
      <c r="R2" s="141"/>
      <c r="S2" s="141"/>
      <c r="T2" s="141"/>
      <c r="U2" s="141"/>
      <c r="V2" s="141"/>
      <c r="W2" s="141"/>
      <c r="AA2" s="141"/>
    </row>
    <row r="3" spans="2:29" s="139" customFormat="1" ht="23.5" x14ac:dyDescent="0.55000000000000004">
      <c r="C3" s="142"/>
      <c r="D3" s="141"/>
      <c r="E3" s="143"/>
      <c r="F3" s="142"/>
      <c r="G3" s="141"/>
      <c r="H3" s="141"/>
      <c r="I3" s="141"/>
      <c r="J3" s="141"/>
      <c r="K3" s="141"/>
      <c r="L3" s="141"/>
      <c r="M3" s="141"/>
      <c r="N3" s="141"/>
      <c r="O3" s="141"/>
      <c r="P3" s="141"/>
      <c r="Q3" s="141"/>
      <c r="R3" s="141"/>
      <c r="S3" s="141"/>
      <c r="T3" s="141"/>
      <c r="U3" s="141"/>
      <c r="V3" s="141"/>
      <c r="AA3" s="144"/>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X6" s="133" t="s">
        <v>90</v>
      </c>
      <c r="Y6" s="133" t="s">
        <v>91</v>
      </c>
      <c r="Z6" s="129" t="s">
        <v>92</v>
      </c>
      <c r="AA6" s="7"/>
    </row>
    <row r="7" spans="2:29" ht="16" x14ac:dyDescent="0.4">
      <c r="X7" s="136">
        <v>44652</v>
      </c>
      <c r="Y7" s="134">
        <v>0.17</v>
      </c>
      <c r="Z7" s="130">
        <v>1.6799999999999999E-2</v>
      </c>
      <c r="AA7" s="14"/>
      <c r="AB7" s="10"/>
      <c r="AC7" s="10"/>
    </row>
    <row r="8" spans="2:29" ht="16" x14ac:dyDescent="0.4">
      <c r="X8" s="137">
        <v>44682</v>
      </c>
      <c r="Y8" s="135">
        <v>0.17</v>
      </c>
      <c r="Z8" s="131">
        <v>1.67E-2</v>
      </c>
      <c r="AC8" s="5"/>
    </row>
    <row r="9" spans="2:29" ht="16" x14ac:dyDescent="0.4">
      <c r="U9" s="13"/>
      <c r="X9" s="136">
        <v>44713</v>
      </c>
      <c r="Y9" s="134">
        <v>0.15</v>
      </c>
      <c r="Z9" s="130">
        <v>1.4930000000000001E-2</v>
      </c>
    </row>
    <row r="10" spans="2:29" ht="16" x14ac:dyDescent="0.4">
      <c r="U10" s="7"/>
      <c r="X10" s="137">
        <v>44743</v>
      </c>
      <c r="Y10" s="135">
        <v>0.14000000000000001</v>
      </c>
      <c r="Z10" s="131">
        <v>1.4E-2</v>
      </c>
      <c r="AA10" s="5"/>
    </row>
    <row r="11" spans="2:29" ht="16" x14ac:dyDescent="0.4">
      <c r="X11" s="136">
        <v>44774</v>
      </c>
      <c r="Y11" s="134">
        <v>0.13</v>
      </c>
      <c r="Z11" s="130">
        <v>1.32E-2</v>
      </c>
    </row>
    <row r="12" spans="2:29" ht="16" x14ac:dyDescent="0.4">
      <c r="X12" s="137">
        <v>44805</v>
      </c>
      <c r="Y12" s="135">
        <v>0.14000000000000001</v>
      </c>
      <c r="Z12" s="131">
        <v>1.4E-2</v>
      </c>
    </row>
    <row r="13" spans="2:29" ht="16" x14ac:dyDescent="0.4">
      <c r="X13" s="136">
        <v>44835</v>
      </c>
      <c r="Y13" s="134">
        <v>0.13500000000000001</v>
      </c>
      <c r="Z13" s="130">
        <v>1.35E-2</v>
      </c>
    </row>
    <row r="14" spans="2:29" ht="16" x14ac:dyDescent="0.4">
      <c r="X14" s="137">
        <v>44866</v>
      </c>
      <c r="Y14" s="135">
        <v>0.13</v>
      </c>
      <c r="Z14" s="131">
        <v>1.3000000000000001E-2</v>
      </c>
    </row>
    <row r="15" spans="2:29" ht="16" x14ac:dyDescent="0.4">
      <c r="X15" s="136">
        <v>44896</v>
      </c>
      <c r="Y15" s="134">
        <v>0.13</v>
      </c>
      <c r="Z15" s="130">
        <v>1.32E-2</v>
      </c>
    </row>
    <row r="16" spans="2:29" ht="16" x14ac:dyDescent="0.4">
      <c r="X16" s="137">
        <v>44927</v>
      </c>
      <c r="Y16" s="135">
        <v>0.13</v>
      </c>
      <c r="Z16" s="131">
        <v>1.2800000000000001E-2</v>
      </c>
    </row>
    <row r="17" spans="24:26" ht="16" x14ac:dyDescent="0.4">
      <c r="X17" s="136">
        <v>44958</v>
      </c>
      <c r="Y17" s="134">
        <v>0.13500000000000001</v>
      </c>
      <c r="Z17" s="130">
        <v>1.3300000000000001E-2</v>
      </c>
    </row>
    <row r="18" spans="24:26" ht="16" x14ac:dyDescent="0.4">
      <c r="X18" s="137">
        <v>44986</v>
      </c>
      <c r="Y18" s="135">
        <v>0.13500000000000001</v>
      </c>
      <c r="Z18" s="131">
        <v>1.47E-2</v>
      </c>
    </row>
    <row r="19" spans="24:26" ht="16" x14ac:dyDescent="0.4">
      <c r="X19" s="136">
        <v>45017</v>
      </c>
      <c r="Y19" s="134">
        <v>0.15</v>
      </c>
      <c r="Z19" s="130">
        <v>1.47E-2</v>
      </c>
    </row>
    <row r="20" spans="24:26" ht="16" x14ac:dyDescent="0.4">
      <c r="X20" s="137">
        <v>45047</v>
      </c>
      <c r="Y20" s="135">
        <v>0.15</v>
      </c>
      <c r="Z20" s="131">
        <v>1.47E-2</v>
      </c>
    </row>
    <row r="21" spans="24:26" ht="16" x14ac:dyDescent="0.4">
      <c r="X21" s="136">
        <v>45078</v>
      </c>
      <c r="Y21" s="134">
        <v>0.15</v>
      </c>
      <c r="Z21" s="130">
        <v>1.38E-2</v>
      </c>
    </row>
    <row r="22" spans="24:26" ht="16" x14ac:dyDescent="0.4">
      <c r="X22" s="137">
        <v>45108</v>
      </c>
      <c r="Y22" s="135">
        <v>0.14000000000000001</v>
      </c>
      <c r="Z22" s="131">
        <v>1.18E-2</v>
      </c>
    </row>
    <row r="23" spans="24:26" ht="16" x14ac:dyDescent="0.4">
      <c r="X23" s="136">
        <v>45139</v>
      </c>
      <c r="Y23" s="134">
        <v>0.12</v>
      </c>
      <c r="Z23" s="130">
        <v>1.2E-2</v>
      </c>
    </row>
    <row r="24" spans="24:26" ht="16" x14ac:dyDescent="0.4">
      <c r="X24" s="137">
        <v>45170</v>
      </c>
      <c r="Y24" s="135">
        <v>0.12</v>
      </c>
      <c r="Z24" s="131">
        <v>1.18E-2</v>
      </c>
    </row>
    <row r="25" spans="24:26" ht="16" x14ac:dyDescent="0.4">
      <c r="X25" s="136">
        <v>45200</v>
      </c>
      <c r="Y25" s="134">
        <v>0.12</v>
      </c>
      <c r="Z25" s="132">
        <v>1.2307627734694333E-2</v>
      </c>
    </row>
    <row r="26" spans="24:26" ht="16" x14ac:dyDescent="0.4">
      <c r="X26" s="137">
        <v>45231</v>
      </c>
      <c r="Y26" s="135">
        <v>0.13</v>
      </c>
      <c r="Z26" s="138">
        <v>1.2307627734694333E-2</v>
      </c>
    </row>
    <row r="27" spans="24:26" ht="16" x14ac:dyDescent="0.4">
      <c r="X27" s="136">
        <v>45261</v>
      </c>
      <c r="Y27" s="134">
        <v>0.13</v>
      </c>
      <c r="Z27" s="132">
        <v>1.2307627734694333E-2</v>
      </c>
    </row>
    <row r="28" spans="24:26" ht="16" x14ac:dyDescent="0.4">
      <c r="X28" s="137">
        <v>45292</v>
      </c>
      <c r="Y28" s="135">
        <v>0.13</v>
      </c>
      <c r="Z28" s="138">
        <v>1.1823071526691046E-2</v>
      </c>
    </row>
    <row r="29" spans="24:26" ht="16" x14ac:dyDescent="0.4">
      <c r="X29" s="136">
        <v>45323</v>
      </c>
      <c r="Y29" s="134">
        <v>0.12</v>
      </c>
      <c r="Z29" s="132">
        <v>1.18E-2</v>
      </c>
    </row>
    <row r="30" spans="24:26" ht="16" x14ac:dyDescent="0.4">
      <c r="X30" s="137">
        <v>45352</v>
      </c>
      <c r="Y30" s="135">
        <v>0.12</v>
      </c>
      <c r="Z30" s="131">
        <v>1.17E-2</v>
      </c>
    </row>
    <row r="31" spans="24:26" ht="16" x14ac:dyDescent="0.4">
      <c r="X31" s="136">
        <v>45383</v>
      </c>
      <c r="Y31" s="134">
        <v>0.12</v>
      </c>
      <c r="Z31" s="130">
        <v>1.1900000000000001E-2</v>
      </c>
    </row>
    <row r="32" spans="24:26" ht="16" x14ac:dyDescent="0.4">
      <c r="X32" s="217">
        <v>45413</v>
      </c>
      <c r="Y32" s="218">
        <v>0.12</v>
      </c>
      <c r="Z32" s="219">
        <v>1.1900000000000001E-2</v>
      </c>
    </row>
    <row r="33" spans="24:26" ht="16" x14ac:dyDescent="0.4">
      <c r="X33" s="136">
        <v>45444</v>
      </c>
      <c r="Y33" s="134">
        <v>0.18</v>
      </c>
      <c r="Z33" s="130">
        <v>1.7999999999999999E-2</v>
      </c>
    </row>
    <row r="34" spans="24:26" ht="16" x14ac:dyDescent="0.4">
      <c r="X34" s="217">
        <v>45474</v>
      </c>
      <c r="Y34" s="218">
        <v>0.13500000000000001</v>
      </c>
      <c r="Z34" s="219">
        <v>1.34E-2</v>
      </c>
    </row>
    <row r="35" spans="24:26" ht="16" x14ac:dyDescent="0.4">
      <c r="X35" s="136">
        <v>45505</v>
      </c>
      <c r="Y35" s="134">
        <v>0.13500000000000001</v>
      </c>
      <c r="Z35" s="130">
        <v>1.34E-2</v>
      </c>
    </row>
    <row r="36" spans="24:26" ht="16" x14ac:dyDescent="0.4">
      <c r="X36" s="217">
        <v>45536</v>
      </c>
      <c r="Y36" s="218">
        <v>0.13500000000000001</v>
      </c>
      <c r="Z36" s="219">
        <v>1.3599999999999999E-2</v>
      </c>
    </row>
    <row r="37" spans="24:26" ht="16" x14ac:dyDescent="0.4">
      <c r="X37" s="136">
        <v>45566</v>
      </c>
      <c r="Y37" s="134">
        <v>0.13500000000000001</v>
      </c>
      <c r="Z37" s="130">
        <v>1.3599999999999999E-2</v>
      </c>
    </row>
    <row r="38" spans="24:26" ht="16" x14ac:dyDescent="0.4">
      <c r="X38" s="136">
        <v>45597</v>
      </c>
      <c r="Y38" s="134">
        <v>0.13500000000000001</v>
      </c>
      <c r="Z38" s="130">
        <v>1.3599999999999999E-2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M32"/>
  <sheetViews>
    <sheetView showGridLines="0" zoomScale="63" zoomScaleNormal="63" workbookViewId="0">
      <selection activeCell="F25" sqref="F25"/>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08984375" style="1" bestFit="1" customWidth="1"/>
    <col min="7" max="7" width="12" style="1" bestFit="1" customWidth="1"/>
    <col min="8" max="9" width="12.90625" style="1" bestFit="1" customWidth="1"/>
    <col min="10" max="10" width="12.90625" style="1" customWidth="1"/>
    <col min="11" max="12" width="12.36328125" style="1" bestFit="1" customWidth="1"/>
    <col min="13" max="13" width="12.90625" style="1" customWidth="1"/>
    <col min="14" max="14" width="12.90625" style="1" bestFit="1" customWidth="1"/>
    <col min="15" max="16" width="12.36328125" style="1" bestFit="1" customWidth="1"/>
    <col min="17" max="17" width="12" style="1" bestFit="1" customWidth="1"/>
    <col min="18" max="18" width="12.36328125" style="1" bestFit="1" customWidth="1"/>
    <col min="19" max="22" width="12.90625" style="1" bestFit="1" customWidth="1"/>
    <col min="23" max="23" width="12.36328125" style="1" bestFit="1" customWidth="1"/>
    <col min="24" max="25" width="12" style="1" bestFit="1" customWidth="1"/>
    <col min="26" max="26" width="12.90625" style="1" customWidth="1"/>
    <col min="27" max="28" width="12.90625" style="1" bestFit="1" customWidth="1"/>
    <col min="29" max="29" width="12.36328125" style="1" bestFit="1" customWidth="1"/>
    <col min="30" max="30" width="12.90625" style="1" customWidth="1"/>
    <col min="31" max="31" width="12.90625" style="1" bestFit="1" customWidth="1"/>
    <col min="32" max="32" width="10.36328125" style="1" bestFit="1" customWidth="1"/>
    <col min="33" max="33" width="9.81640625" style="1" bestFit="1" customWidth="1"/>
    <col min="34" max="37" width="10.36328125" style="1" bestFit="1" customWidth="1"/>
    <col min="38" max="38" width="9.6328125" style="1" bestFit="1" customWidth="1"/>
    <col min="39" max="16384" width="8.81640625" style="1"/>
  </cols>
  <sheetData>
    <row r="1" spans="2:39" s="24" customFormat="1" x14ac:dyDescent="0.4">
      <c r="B1" s="50"/>
    </row>
    <row r="2" spans="2:39" s="24" customFormat="1" ht="33.65" customHeight="1" x14ac:dyDescent="0.4">
      <c r="B2" s="227" t="s">
        <v>112</v>
      </c>
      <c r="C2" s="227"/>
      <c r="D2" s="227"/>
    </row>
    <row r="3" spans="2:39" s="24" customFormat="1" ht="19.25" customHeight="1" x14ac:dyDescent="0.4">
      <c r="B3" s="50"/>
    </row>
    <row r="4" spans="2:39" ht="28.75" customHeight="1" x14ac:dyDescent="0.4">
      <c r="H4"/>
    </row>
    <row r="5" spans="2:39" x14ac:dyDescent="0.4">
      <c r="B5" s="230" t="s">
        <v>93</v>
      </c>
      <c r="C5" s="230"/>
      <c r="D5" s="230"/>
      <c r="F5" s="44"/>
      <c r="G5" s="118">
        <v>45597</v>
      </c>
      <c r="H5" s="118">
        <v>45566</v>
      </c>
      <c r="I5" s="118">
        <v>45536</v>
      </c>
      <c r="J5" s="118">
        <v>45505</v>
      </c>
      <c r="K5" s="118">
        <v>45474</v>
      </c>
      <c r="L5" s="118">
        <v>45444</v>
      </c>
      <c r="M5" s="118">
        <v>45413</v>
      </c>
      <c r="N5" s="118">
        <v>45383</v>
      </c>
      <c r="O5" s="118">
        <v>45352</v>
      </c>
      <c r="P5" s="118">
        <v>45323</v>
      </c>
      <c r="Q5" s="118">
        <v>45292</v>
      </c>
      <c r="R5" s="118">
        <v>45261</v>
      </c>
      <c r="S5" s="118">
        <v>45231</v>
      </c>
      <c r="T5" s="118">
        <v>45200</v>
      </c>
      <c r="U5" s="118">
        <v>45170</v>
      </c>
      <c r="V5" s="118">
        <v>45139</v>
      </c>
      <c r="W5" s="118">
        <v>45108</v>
      </c>
      <c r="X5" s="118">
        <v>45078</v>
      </c>
      <c r="Y5" s="118">
        <v>45047</v>
      </c>
      <c r="Z5" s="118">
        <v>45017</v>
      </c>
      <c r="AA5" s="118">
        <v>44986</v>
      </c>
      <c r="AB5" s="118">
        <v>44958</v>
      </c>
      <c r="AC5" s="118">
        <v>44927</v>
      </c>
      <c r="AD5" s="118">
        <v>44896</v>
      </c>
      <c r="AE5" s="118">
        <v>44866</v>
      </c>
      <c r="AF5" s="118">
        <v>44835</v>
      </c>
      <c r="AG5" s="118">
        <v>44805</v>
      </c>
      <c r="AH5" s="118">
        <v>44774</v>
      </c>
      <c r="AI5" s="118">
        <v>44743</v>
      </c>
      <c r="AJ5" s="118">
        <v>44713</v>
      </c>
      <c r="AK5" s="118">
        <v>44682</v>
      </c>
      <c r="AL5" s="118">
        <v>44652</v>
      </c>
      <c r="AM5" s="118">
        <v>44621</v>
      </c>
    </row>
    <row r="6" spans="2:39" ht="18" customHeight="1" x14ac:dyDescent="0.4">
      <c r="B6" s="108" t="s">
        <v>90</v>
      </c>
      <c r="C6" s="113" t="s">
        <v>94</v>
      </c>
      <c r="D6" s="108" t="s">
        <v>95</v>
      </c>
      <c r="F6" s="119" t="s">
        <v>96</v>
      </c>
      <c r="G6" s="51">
        <v>9.9</v>
      </c>
      <c r="H6" s="51">
        <v>9.94</v>
      </c>
      <c r="I6" s="51">
        <v>9.91</v>
      </c>
      <c r="J6" s="51">
        <v>10.0654518708113</v>
      </c>
      <c r="K6" s="51">
        <v>10.084053314213804</v>
      </c>
      <c r="L6" s="51">
        <v>10.025908818475084</v>
      </c>
      <c r="M6" s="51">
        <v>10.119999999999999</v>
      </c>
      <c r="N6" s="51">
        <v>10.101000000000001</v>
      </c>
      <c r="O6" s="51">
        <v>10.141999999999999</v>
      </c>
      <c r="P6" s="51">
        <v>10.127000000000001</v>
      </c>
      <c r="Q6" s="51">
        <v>10.15</v>
      </c>
      <c r="R6" s="51">
        <v>10.147</v>
      </c>
      <c r="S6" s="51">
        <v>10.16</v>
      </c>
      <c r="T6" s="51">
        <v>10.156000000000001</v>
      </c>
      <c r="U6" s="51">
        <v>10.151</v>
      </c>
      <c r="V6" s="51">
        <v>10.146000000000001</v>
      </c>
      <c r="W6" s="51">
        <v>10.135999999999999</v>
      </c>
      <c r="X6" s="51">
        <v>10.156000000000001</v>
      </c>
      <c r="Y6" s="51">
        <v>10.231999999999999</v>
      </c>
      <c r="Z6" s="51">
        <v>10.178000000000001</v>
      </c>
      <c r="AA6" s="51">
        <v>10.215</v>
      </c>
      <c r="AB6" s="51">
        <v>10.204000000000001</v>
      </c>
      <c r="AC6" s="51">
        <v>10.212</v>
      </c>
      <c r="AD6" s="51">
        <v>10.352</v>
      </c>
      <c r="AE6" s="51">
        <v>9.9190000000000005</v>
      </c>
      <c r="AF6" s="51">
        <v>9.9359999999999999</v>
      </c>
      <c r="AG6" s="51">
        <v>10.06</v>
      </c>
      <c r="AH6" s="51">
        <v>10.006</v>
      </c>
      <c r="AI6" s="51">
        <v>10.005000000000001</v>
      </c>
      <c r="AJ6" s="51">
        <v>10.003</v>
      </c>
      <c r="AK6" s="51">
        <v>10.007999999999999</v>
      </c>
      <c r="AL6" s="51">
        <v>10.004</v>
      </c>
      <c r="AM6" s="51">
        <v>9.9380000000000006</v>
      </c>
    </row>
    <row r="7" spans="2:39" x14ac:dyDescent="0.4">
      <c r="B7" s="109">
        <v>44835</v>
      </c>
      <c r="C7" s="114">
        <v>98</v>
      </c>
      <c r="D7" s="110">
        <v>505365.76000000001</v>
      </c>
      <c r="F7" s="119" t="s">
        <v>97</v>
      </c>
      <c r="G7" s="52">
        <v>9.5500000000000007</v>
      </c>
      <c r="H7" s="52">
        <v>10</v>
      </c>
      <c r="I7" s="52">
        <v>10.36</v>
      </c>
      <c r="J7" s="52">
        <v>10.55000019073486</v>
      </c>
      <c r="K7" s="52">
        <v>10.54</v>
      </c>
      <c r="L7" s="52">
        <v>10.35999965667725</v>
      </c>
      <c r="M7" s="52">
        <v>10.25</v>
      </c>
      <c r="N7" s="52">
        <v>10.1</v>
      </c>
      <c r="O7" s="52">
        <v>10.029999999999999</v>
      </c>
      <c r="P7" s="52">
        <v>10</v>
      </c>
      <c r="Q7" s="52">
        <v>10.1</v>
      </c>
      <c r="R7" s="52">
        <v>10.18</v>
      </c>
      <c r="S7" s="52">
        <v>9.8800000000000008</v>
      </c>
      <c r="T7" s="52">
        <v>10.14</v>
      </c>
      <c r="U7" s="52">
        <v>10.09</v>
      </c>
      <c r="V7" s="52">
        <v>10.26</v>
      </c>
      <c r="W7" s="52">
        <v>10.47</v>
      </c>
      <c r="X7" s="52">
        <v>10.25</v>
      </c>
      <c r="Y7" s="52">
        <v>10.18</v>
      </c>
      <c r="Z7" s="52">
        <v>9.6999999999999993</v>
      </c>
      <c r="AA7" s="52">
        <v>9.9700000000000006</v>
      </c>
      <c r="AB7" s="52">
        <v>10.27</v>
      </c>
      <c r="AC7" s="52">
        <v>10.5</v>
      </c>
      <c r="AD7" s="52">
        <v>10.8</v>
      </c>
      <c r="AE7" s="52">
        <v>10.119999999999999</v>
      </c>
      <c r="AF7" s="52">
        <v>10.49</v>
      </c>
      <c r="AG7" s="49"/>
      <c r="AH7" s="49"/>
      <c r="AI7" s="49"/>
      <c r="AJ7" s="49"/>
      <c r="AK7" s="49"/>
      <c r="AL7" s="49"/>
      <c r="AM7" s="49"/>
    </row>
    <row r="8" spans="2:39" x14ac:dyDescent="0.4">
      <c r="B8" s="111">
        <v>44866</v>
      </c>
      <c r="C8" s="115">
        <v>1092</v>
      </c>
      <c r="D8" s="112">
        <v>1007357.79</v>
      </c>
      <c r="F8" s="2"/>
      <c r="G8" s="2"/>
      <c r="H8"/>
      <c r="I8" s="2"/>
      <c r="J8" s="2"/>
      <c r="K8" s="2"/>
    </row>
    <row r="9" spans="2:39" x14ac:dyDescent="0.4">
      <c r="B9" s="109">
        <v>44896</v>
      </c>
      <c r="C9" s="114">
        <v>436</v>
      </c>
      <c r="D9" s="110">
        <v>407368.71</v>
      </c>
    </row>
    <row r="10" spans="2:39" x14ac:dyDescent="0.4">
      <c r="B10" s="111">
        <v>44927</v>
      </c>
      <c r="C10" s="116">
        <v>428</v>
      </c>
      <c r="D10" s="112">
        <v>8422438.2899999991</v>
      </c>
      <c r="F10" s="3"/>
      <c r="G10" s="3"/>
      <c r="H10" s="3"/>
      <c r="I10" s="3"/>
      <c r="J10" s="3"/>
      <c r="K10" s="3"/>
    </row>
    <row r="11" spans="2:39" x14ac:dyDescent="0.4">
      <c r="B11" s="109">
        <v>44958</v>
      </c>
      <c r="C11" s="114">
        <v>469</v>
      </c>
      <c r="D11" s="110">
        <v>234280.07</v>
      </c>
    </row>
    <row r="12" spans="2:39" x14ac:dyDescent="0.4">
      <c r="B12" s="111">
        <v>44986</v>
      </c>
      <c r="C12" s="115">
        <v>1186</v>
      </c>
      <c r="D12" s="112">
        <v>471466.68</v>
      </c>
    </row>
    <row r="13" spans="2:39" x14ac:dyDescent="0.4">
      <c r="B13" s="109">
        <v>45017</v>
      </c>
      <c r="C13" s="117">
        <v>2627</v>
      </c>
      <c r="D13" s="110">
        <v>2434667</v>
      </c>
    </row>
    <row r="14" spans="2:39" x14ac:dyDescent="0.4">
      <c r="B14" s="111">
        <v>45047</v>
      </c>
      <c r="C14" s="115">
        <v>10622</v>
      </c>
      <c r="D14" s="112">
        <v>3207443.76</v>
      </c>
    </row>
    <row r="15" spans="2:39" x14ac:dyDescent="0.4">
      <c r="B15" s="109">
        <v>45078</v>
      </c>
      <c r="C15" s="117">
        <v>9923</v>
      </c>
      <c r="D15" s="110">
        <v>7051253.3700000001</v>
      </c>
    </row>
    <row r="16" spans="2:39" x14ac:dyDescent="0.4">
      <c r="B16" s="111">
        <v>45108</v>
      </c>
      <c r="C16" s="115">
        <v>5082</v>
      </c>
      <c r="D16" s="112">
        <v>1865686.46</v>
      </c>
    </row>
    <row r="17" spans="2:4" x14ac:dyDescent="0.4">
      <c r="B17" s="109">
        <v>45139</v>
      </c>
      <c r="C17" s="117">
        <v>19699</v>
      </c>
      <c r="D17" s="110">
        <v>4650398.57</v>
      </c>
    </row>
    <row r="18" spans="2:4" x14ac:dyDescent="0.4">
      <c r="B18" s="111">
        <v>45170</v>
      </c>
      <c r="C18" s="115">
        <v>9906</v>
      </c>
      <c r="D18" s="112">
        <v>5374799.7300000004</v>
      </c>
    </row>
    <row r="19" spans="2:4" x14ac:dyDescent="0.4">
      <c r="B19" s="109">
        <v>45200</v>
      </c>
      <c r="C19" s="117">
        <v>5316</v>
      </c>
      <c r="D19" s="110">
        <v>1911237.9</v>
      </c>
    </row>
    <row r="20" spans="2:4" x14ac:dyDescent="0.4">
      <c r="B20" s="111">
        <v>45231</v>
      </c>
      <c r="C20" s="115">
        <v>18533</v>
      </c>
      <c r="D20" s="112">
        <v>3701660.66</v>
      </c>
    </row>
    <row r="21" spans="2:4" x14ac:dyDescent="0.4">
      <c r="B21" s="109">
        <v>45261</v>
      </c>
      <c r="C21" s="117">
        <v>24833</v>
      </c>
      <c r="D21" s="110">
        <v>5157072.5199999996</v>
      </c>
    </row>
    <row r="22" spans="2:4" x14ac:dyDescent="0.4">
      <c r="B22" s="111">
        <v>45292</v>
      </c>
      <c r="C22" s="115">
        <v>20230</v>
      </c>
      <c r="D22" s="112">
        <v>4706635.8600000003</v>
      </c>
    </row>
    <row r="23" spans="2:4" x14ac:dyDescent="0.4">
      <c r="B23" s="109">
        <v>45323</v>
      </c>
      <c r="C23" s="117">
        <v>14194</v>
      </c>
      <c r="D23" s="110">
        <v>8411156.9800000004</v>
      </c>
    </row>
    <row r="24" spans="2:4" x14ac:dyDescent="0.4">
      <c r="B24" s="111">
        <v>45352</v>
      </c>
      <c r="C24" s="115">
        <v>13613</v>
      </c>
      <c r="D24" s="112">
        <v>5199978.7</v>
      </c>
    </row>
    <row r="25" spans="2:4" x14ac:dyDescent="0.4">
      <c r="B25" s="109">
        <v>45383</v>
      </c>
      <c r="C25" s="117">
        <v>14710</v>
      </c>
      <c r="D25" s="110">
        <v>4253789.3</v>
      </c>
    </row>
    <row r="26" spans="2:4" x14ac:dyDescent="0.4">
      <c r="B26" s="111">
        <v>45413</v>
      </c>
      <c r="C26" s="115">
        <v>11930</v>
      </c>
      <c r="D26" s="112">
        <v>12975314.42</v>
      </c>
    </row>
    <row r="27" spans="2:4" x14ac:dyDescent="0.4">
      <c r="B27" s="109">
        <v>45444</v>
      </c>
      <c r="C27" s="117">
        <v>17217</v>
      </c>
      <c r="D27" s="110">
        <v>5555459.8300000001</v>
      </c>
    </row>
    <row r="28" spans="2:4" x14ac:dyDescent="0.4">
      <c r="B28" s="111">
        <v>45474</v>
      </c>
      <c r="C28" s="115">
        <v>20207</v>
      </c>
      <c r="D28" s="112">
        <v>6218191.9900000002</v>
      </c>
    </row>
    <row r="29" spans="2:4" x14ac:dyDescent="0.4">
      <c r="B29" s="109">
        <v>45505</v>
      </c>
      <c r="C29" s="117">
        <v>32926</v>
      </c>
      <c r="D29" s="110">
        <v>13080319.02</v>
      </c>
    </row>
    <row r="30" spans="2:4" x14ac:dyDescent="0.4">
      <c r="B30" s="111">
        <v>45536</v>
      </c>
      <c r="C30" s="115">
        <v>24945</v>
      </c>
      <c r="D30" s="112">
        <v>8796394.1300000008</v>
      </c>
    </row>
    <row r="31" spans="2:4" x14ac:dyDescent="0.4">
      <c r="B31" s="109">
        <v>45566</v>
      </c>
      <c r="C31" s="117">
        <v>62174</v>
      </c>
      <c r="D31" s="110">
        <v>19788478.050000001</v>
      </c>
    </row>
    <row r="32" spans="2:4" x14ac:dyDescent="0.4">
      <c r="B32" s="111">
        <v>45597</v>
      </c>
      <c r="C32" s="115">
        <v>66892</v>
      </c>
      <c r="D32" s="112">
        <v>20422969.850000001</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topLeftCell="A4" zoomScale="72" zoomScaleNormal="72" workbookViewId="0">
      <selection activeCell="V15" sqref="V15"/>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3" customFormat="1" ht="13.5" customHeight="1" x14ac:dyDescent="0.35"/>
    <row r="2" spans="2:19" s="43" customFormat="1" x14ac:dyDescent="0.35">
      <c r="B2" s="232" t="s">
        <v>99</v>
      </c>
      <c r="C2" s="233"/>
      <c r="D2" s="233"/>
    </row>
    <row r="3" spans="2:19" s="43" customFormat="1" x14ac:dyDescent="0.35">
      <c r="B3" s="233"/>
      <c r="C3" s="233"/>
      <c r="D3" s="233"/>
    </row>
    <row r="4" spans="2:19" s="43" customFormat="1" ht="14.4" customHeight="1" x14ac:dyDescent="0.35">
      <c r="E4" s="104"/>
    </row>
    <row r="5" spans="2:19" ht="14.4" customHeight="1" x14ac:dyDescent="0.4">
      <c r="B5" s="1"/>
      <c r="C5" s="1"/>
      <c r="D5" s="1"/>
      <c r="E5" s="105"/>
      <c r="F5" s="1"/>
      <c r="G5" s="1"/>
      <c r="H5" s="1"/>
      <c r="I5" s="1"/>
      <c r="J5" s="1"/>
      <c r="K5" s="1"/>
      <c r="L5" s="1"/>
      <c r="M5" s="1"/>
      <c r="N5" s="1"/>
      <c r="O5" s="1"/>
      <c r="P5" s="1"/>
    </row>
    <row r="6" spans="2:19" ht="19.5" x14ac:dyDescent="0.4">
      <c r="B6" s="231" t="s">
        <v>98</v>
      </c>
      <c r="C6" s="231"/>
      <c r="D6" s="1"/>
      <c r="E6" s="106"/>
      <c r="F6" s="1"/>
      <c r="G6" s="1"/>
      <c r="H6" s="1"/>
      <c r="I6" s="1"/>
      <c r="J6" s="1"/>
      <c r="K6" s="1"/>
      <c r="L6" s="1"/>
      <c r="M6" s="1"/>
      <c r="N6" s="1"/>
      <c r="O6" s="1"/>
      <c r="P6" s="1"/>
    </row>
    <row r="7" spans="2:19" ht="28.75" customHeight="1" x14ac:dyDescent="0.4">
      <c r="B7" s="120" t="s">
        <v>90</v>
      </c>
      <c r="C7" s="121" t="s">
        <v>99</v>
      </c>
      <c r="D7" s="1"/>
      <c r="E7" s="1"/>
      <c r="F7" s="1"/>
      <c r="G7" s="1"/>
      <c r="H7" s="1"/>
      <c r="I7" s="1"/>
      <c r="J7" s="1"/>
      <c r="K7" s="1"/>
      <c r="L7" s="1"/>
      <c r="M7" s="1"/>
      <c r="N7" s="1"/>
      <c r="O7" s="1"/>
      <c r="P7" s="1"/>
    </row>
    <row r="8" spans="2:19" ht="18.5" x14ac:dyDescent="0.5">
      <c r="B8" s="125">
        <v>44621</v>
      </c>
      <c r="C8" s="122">
        <v>3</v>
      </c>
      <c r="D8" s="1"/>
      <c r="E8" s="106"/>
      <c r="F8" s="1"/>
      <c r="G8" s="1"/>
      <c r="H8" s="1"/>
      <c r="I8" s="1"/>
      <c r="J8" s="1"/>
      <c r="K8" s="1"/>
      <c r="L8" s="1"/>
      <c r="M8" s="1"/>
      <c r="N8" s="1"/>
      <c r="O8" s="1"/>
      <c r="P8" s="1"/>
    </row>
    <row r="9" spans="2:19" ht="18.5" x14ac:dyDescent="0.5">
      <c r="B9" s="126">
        <v>44652</v>
      </c>
      <c r="C9" s="123">
        <v>3</v>
      </c>
      <c r="D9" s="1"/>
      <c r="E9" s="1"/>
      <c r="F9" s="1"/>
      <c r="G9" s="1"/>
      <c r="H9" s="1"/>
      <c r="I9" s="1"/>
      <c r="J9" s="1"/>
      <c r="K9" s="1"/>
      <c r="L9" s="1"/>
      <c r="M9" s="1"/>
      <c r="N9" s="1"/>
      <c r="O9" s="1"/>
      <c r="P9" s="1"/>
    </row>
    <row r="10" spans="2:19" ht="18.5" x14ac:dyDescent="0.5">
      <c r="B10" s="125">
        <v>44682</v>
      </c>
      <c r="C10" s="122">
        <v>74</v>
      </c>
      <c r="D10" s="1"/>
      <c r="E10" s="1"/>
      <c r="F10" s="1"/>
      <c r="G10" s="1"/>
      <c r="H10" s="1"/>
      <c r="I10" s="1"/>
      <c r="J10" s="1"/>
      <c r="K10" s="1"/>
      <c r="L10" s="1"/>
      <c r="M10" s="1"/>
      <c r="N10" s="1"/>
      <c r="O10" s="1"/>
      <c r="P10" s="1"/>
      <c r="S10" s="19"/>
    </row>
    <row r="11" spans="2:19" ht="18.5" x14ac:dyDescent="0.5">
      <c r="B11" s="126">
        <v>44713</v>
      </c>
      <c r="C11" s="123">
        <v>88</v>
      </c>
      <c r="D11" s="1"/>
      <c r="E11" s="1"/>
      <c r="F11" s="1"/>
      <c r="G11" s="1"/>
      <c r="H11" s="1"/>
      <c r="I11" s="1"/>
      <c r="J11" s="1"/>
      <c r="K11" s="1"/>
      <c r="L11" s="1"/>
      <c r="M11" s="1"/>
      <c r="N11" s="1"/>
      <c r="O11" s="1"/>
      <c r="P11" s="1"/>
    </row>
    <row r="12" spans="2:19" ht="18.5" x14ac:dyDescent="0.5">
      <c r="B12" s="125">
        <v>44743</v>
      </c>
      <c r="C12" s="122">
        <v>88</v>
      </c>
      <c r="D12" s="1"/>
      <c r="E12" s="1"/>
      <c r="F12" s="1"/>
      <c r="G12" s="1"/>
      <c r="H12" s="1"/>
      <c r="I12" s="1"/>
      <c r="J12" s="1"/>
      <c r="K12" s="1"/>
      <c r="L12" s="1"/>
      <c r="M12" s="1"/>
      <c r="N12" s="1"/>
      <c r="O12" s="1"/>
      <c r="P12" s="1"/>
    </row>
    <row r="13" spans="2:19" ht="18.5" x14ac:dyDescent="0.5">
      <c r="B13" s="126">
        <v>44774</v>
      </c>
      <c r="C13" s="123">
        <v>88</v>
      </c>
      <c r="D13" s="1"/>
      <c r="E13" s="1"/>
      <c r="F13" s="1"/>
      <c r="G13" s="1"/>
      <c r="H13" s="1"/>
      <c r="I13" s="1"/>
      <c r="J13" s="1"/>
      <c r="K13" s="1"/>
      <c r="L13" s="1"/>
      <c r="M13" s="1"/>
      <c r="N13" s="1"/>
      <c r="O13" s="1"/>
      <c r="P13" s="1"/>
    </row>
    <row r="14" spans="2:19" ht="18.5" x14ac:dyDescent="0.5">
      <c r="B14" s="125">
        <v>44805</v>
      </c>
      <c r="C14" s="122">
        <v>97</v>
      </c>
      <c r="D14" s="1"/>
      <c r="E14" s="1"/>
      <c r="F14" s="1"/>
      <c r="G14" s="1"/>
      <c r="H14" s="1"/>
      <c r="I14" s="1"/>
      <c r="J14" s="1"/>
      <c r="K14" s="1"/>
      <c r="L14" s="1"/>
      <c r="M14" s="1"/>
      <c r="N14" s="1"/>
      <c r="O14" s="1"/>
      <c r="P14" s="1"/>
    </row>
    <row r="15" spans="2:19" ht="18.5" x14ac:dyDescent="0.5">
      <c r="B15" s="126">
        <v>44835</v>
      </c>
      <c r="C15" s="123">
        <v>142</v>
      </c>
      <c r="D15" s="1"/>
      <c r="E15" s="1"/>
      <c r="F15" s="1"/>
      <c r="G15" s="1"/>
      <c r="H15" s="1"/>
      <c r="I15" s="1"/>
      <c r="J15" s="1"/>
      <c r="K15" s="1"/>
      <c r="L15" s="1"/>
      <c r="M15" s="1"/>
      <c r="N15" s="1"/>
      <c r="O15" s="1"/>
      <c r="P15" s="1"/>
    </row>
    <row r="16" spans="2:19" ht="18.5" x14ac:dyDescent="0.5">
      <c r="B16" s="125">
        <v>44866</v>
      </c>
      <c r="C16" s="122">
        <v>706</v>
      </c>
      <c r="D16" s="1"/>
      <c r="E16" s="105"/>
      <c r="F16" s="1"/>
      <c r="G16" s="1"/>
      <c r="H16" s="1"/>
      <c r="I16" s="1"/>
      <c r="J16" s="1"/>
      <c r="K16" s="1"/>
      <c r="L16" s="1"/>
      <c r="M16" s="1"/>
      <c r="N16" s="1"/>
      <c r="O16" s="1"/>
      <c r="P16" s="1"/>
    </row>
    <row r="17" spans="2:16" ht="18.5" x14ac:dyDescent="0.5">
      <c r="B17" s="126">
        <v>44896</v>
      </c>
      <c r="C17" s="123">
        <v>756</v>
      </c>
      <c r="D17" s="1"/>
      <c r="E17" s="1"/>
      <c r="F17" s="1"/>
      <c r="G17" s="1"/>
      <c r="H17" s="1"/>
      <c r="I17" s="1"/>
      <c r="J17" s="1"/>
      <c r="K17" s="1"/>
      <c r="L17" s="1"/>
      <c r="M17" s="1"/>
      <c r="N17" s="1"/>
      <c r="O17" s="1"/>
      <c r="P17" s="1"/>
    </row>
    <row r="18" spans="2:16" ht="18.5" x14ac:dyDescent="0.5">
      <c r="B18" s="125">
        <v>44927</v>
      </c>
      <c r="C18" s="122">
        <v>846</v>
      </c>
      <c r="D18" s="1"/>
      <c r="E18" s="1"/>
      <c r="F18" s="1"/>
      <c r="G18" s="1"/>
      <c r="H18" s="1"/>
      <c r="I18" s="1"/>
      <c r="J18" s="1"/>
      <c r="K18" s="1"/>
      <c r="L18" s="1"/>
      <c r="M18" s="1"/>
      <c r="N18" s="1"/>
      <c r="O18" s="1"/>
      <c r="P18" s="1"/>
    </row>
    <row r="19" spans="2:16" ht="18.5" x14ac:dyDescent="0.5">
      <c r="B19" s="126">
        <v>44958</v>
      </c>
      <c r="C19" s="123">
        <v>922</v>
      </c>
      <c r="D19" s="1"/>
      <c r="E19" s="1"/>
      <c r="F19" s="1"/>
      <c r="G19" s="1"/>
      <c r="H19" s="1"/>
      <c r="I19" s="1"/>
      <c r="J19" s="1"/>
      <c r="K19" s="1"/>
      <c r="L19" s="1"/>
      <c r="M19" s="1"/>
      <c r="N19" s="1"/>
      <c r="O19" s="1"/>
      <c r="P19" s="1"/>
    </row>
    <row r="20" spans="2:16" ht="18.5" x14ac:dyDescent="0.5">
      <c r="B20" s="125">
        <v>44986</v>
      </c>
      <c r="C20" s="122">
        <v>1056</v>
      </c>
      <c r="D20" s="1"/>
      <c r="E20" s="1"/>
      <c r="F20" s="1"/>
      <c r="G20" s="1"/>
      <c r="H20" s="1"/>
      <c r="I20" s="1"/>
      <c r="J20" s="1"/>
      <c r="K20" s="1"/>
      <c r="L20" s="1"/>
      <c r="M20" s="1"/>
      <c r="N20" s="1"/>
      <c r="O20" s="1"/>
      <c r="P20" s="1"/>
    </row>
    <row r="21" spans="2:16" ht="18.5" x14ac:dyDescent="0.5">
      <c r="B21" s="126">
        <v>45017</v>
      </c>
      <c r="C21" s="123">
        <v>1380</v>
      </c>
      <c r="D21" s="1"/>
      <c r="E21" s="1"/>
      <c r="F21" s="1"/>
      <c r="G21" s="1"/>
      <c r="H21" s="1"/>
      <c r="I21" s="1"/>
      <c r="J21" s="1"/>
      <c r="K21" s="1"/>
      <c r="L21" s="1"/>
      <c r="M21" s="1"/>
      <c r="N21" s="1"/>
      <c r="O21" s="1"/>
      <c r="P21" s="1"/>
    </row>
    <row r="22" spans="2:16" ht="18.5" x14ac:dyDescent="0.5">
      <c r="B22" s="125">
        <v>45047</v>
      </c>
      <c r="C22" s="122">
        <v>1822</v>
      </c>
      <c r="D22" s="1"/>
      <c r="E22" s="1"/>
      <c r="F22" s="1"/>
      <c r="G22" s="1"/>
      <c r="H22" s="1"/>
      <c r="I22" s="1"/>
      <c r="J22" s="1"/>
      <c r="K22" s="1"/>
      <c r="L22" s="1"/>
      <c r="M22" s="1"/>
      <c r="N22" s="1"/>
      <c r="O22" s="1"/>
      <c r="P22" s="1"/>
    </row>
    <row r="23" spans="2:16" ht="18.5" x14ac:dyDescent="0.5">
      <c r="B23" s="126">
        <v>45078</v>
      </c>
      <c r="C23" s="123">
        <v>2570</v>
      </c>
      <c r="D23" s="1"/>
      <c r="E23" s="1"/>
      <c r="F23" s="1"/>
      <c r="G23" s="1"/>
      <c r="H23" s="1"/>
      <c r="I23" s="1"/>
      <c r="J23" s="1"/>
      <c r="K23" s="1"/>
      <c r="L23" s="1"/>
      <c r="M23" s="1"/>
      <c r="N23" s="1"/>
      <c r="O23" s="1"/>
      <c r="P23" s="1"/>
    </row>
    <row r="24" spans="2:16" ht="18.5" x14ac:dyDescent="0.5">
      <c r="B24" s="125">
        <v>45108</v>
      </c>
      <c r="C24" s="122">
        <v>3507</v>
      </c>
      <c r="D24" s="1"/>
      <c r="E24" s="1"/>
      <c r="F24" s="1"/>
      <c r="G24" s="1"/>
      <c r="H24" s="1"/>
      <c r="I24" s="1"/>
      <c r="J24" s="1"/>
      <c r="K24" s="1"/>
      <c r="L24" s="1"/>
      <c r="M24" s="1"/>
      <c r="N24" s="1"/>
      <c r="O24" s="1"/>
      <c r="P24" s="1"/>
    </row>
    <row r="25" spans="2:16" ht="18.5" x14ac:dyDescent="0.5">
      <c r="B25" s="126">
        <v>45139</v>
      </c>
      <c r="C25" s="123">
        <v>4042</v>
      </c>
      <c r="D25" s="107"/>
      <c r="E25" s="107"/>
      <c r="F25" s="1"/>
      <c r="G25" s="1"/>
      <c r="H25" s="1"/>
      <c r="I25" s="1"/>
      <c r="J25" s="1"/>
      <c r="K25" s="1"/>
      <c r="L25" s="1"/>
      <c r="M25" s="1"/>
      <c r="N25" s="1"/>
      <c r="O25" s="1"/>
      <c r="P25" s="1"/>
    </row>
    <row r="26" spans="2:16" ht="18.5" x14ac:dyDescent="0.5">
      <c r="B26" s="125">
        <v>45170</v>
      </c>
      <c r="C26" s="122">
        <v>4553</v>
      </c>
      <c r="D26" s="107"/>
      <c r="E26" s="107"/>
      <c r="F26" s="1"/>
      <c r="G26" s="1"/>
      <c r="H26" s="1"/>
      <c r="I26" s="1"/>
      <c r="J26" s="1"/>
      <c r="K26" s="1"/>
      <c r="L26" s="1"/>
      <c r="M26" s="1"/>
      <c r="N26" s="1"/>
      <c r="O26" s="1"/>
      <c r="P26" s="1"/>
    </row>
    <row r="27" spans="2:16" ht="18.5" x14ac:dyDescent="0.5">
      <c r="B27" s="126">
        <v>45200</v>
      </c>
      <c r="C27" s="123">
        <v>4949</v>
      </c>
      <c r="D27" s="107"/>
      <c r="E27" s="107"/>
      <c r="F27" s="1"/>
      <c r="G27" s="1"/>
      <c r="H27" s="1"/>
      <c r="I27" s="1"/>
      <c r="J27" s="1"/>
      <c r="K27" s="1"/>
      <c r="L27" s="1"/>
      <c r="M27" s="1"/>
      <c r="N27" s="1"/>
      <c r="O27" s="1"/>
      <c r="P27" s="1"/>
    </row>
    <row r="28" spans="2:16" ht="18.5" x14ac:dyDescent="0.5">
      <c r="B28" s="125">
        <v>45231</v>
      </c>
      <c r="C28" s="122">
        <v>5565</v>
      </c>
      <c r="D28" s="107"/>
      <c r="E28" s="107"/>
      <c r="F28" s="1"/>
      <c r="G28" s="1"/>
      <c r="H28" s="1"/>
      <c r="I28" s="1"/>
      <c r="J28" s="1"/>
      <c r="K28" s="1"/>
      <c r="M28" s="1"/>
      <c r="N28" s="1"/>
      <c r="O28" s="1"/>
      <c r="P28" s="1"/>
    </row>
    <row r="29" spans="2:16" ht="18.5" x14ac:dyDescent="0.5">
      <c r="B29" s="126">
        <v>45261</v>
      </c>
      <c r="C29" s="123">
        <v>6123</v>
      </c>
      <c r="D29" s="107"/>
      <c r="E29" s="107"/>
      <c r="F29" s="1"/>
      <c r="G29" s="1"/>
      <c r="H29" s="1"/>
      <c r="I29" s="1"/>
      <c r="J29" s="1"/>
      <c r="K29" s="1"/>
      <c r="L29" s="1"/>
      <c r="M29" s="1"/>
      <c r="N29" s="1"/>
      <c r="O29" s="1"/>
      <c r="P29" s="1"/>
    </row>
    <row r="30" spans="2:16" ht="18.5" x14ac:dyDescent="0.5">
      <c r="B30" s="125">
        <v>45292</v>
      </c>
      <c r="C30" s="122">
        <v>6850</v>
      </c>
      <c r="D30" s="107"/>
      <c r="E30" s="107"/>
      <c r="F30" s="1"/>
      <c r="G30" s="1"/>
      <c r="H30" s="1"/>
      <c r="I30" s="1"/>
      <c r="J30" s="1"/>
      <c r="K30" s="1"/>
      <c r="L30" s="1"/>
      <c r="M30" s="1"/>
      <c r="N30" s="1"/>
      <c r="O30" s="1"/>
      <c r="P30" s="1"/>
    </row>
    <row r="31" spans="2:16" ht="18.5" x14ac:dyDescent="0.4">
      <c r="B31" s="127">
        <v>45323</v>
      </c>
      <c r="C31" s="124">
        <v>7196</v>
      </c>
      <c r="D31" s="1"/>
      <c r="E31" s="1"/>
      <c r="F31" s="1"/>
      <c r="G31" s="1"/>
      <c r="H31" s="1"/>
      <c r="I31" s="1"/>
      <c r="J31" s="1"/>
      <c r="K31" s="1"/>
      <c r="L31" s="1"/>
      <c r="M31" s="1"/>
      <c r="N31" s="1"/>
      <c r="O31" s="1"/>
      <c r="P31" s="1"/>
    </row>
    <row r="32" spans="2:16" ht="18.5" x14ac:dyDescent="0.5">
      <c r="B32" s="125">
        <v>45352</v>
      </c>
      <c r="C32" s="122">
        <v>7309</v>
      </c>
      <c r="D32" s="1"/>
      <c r="E32" s="1"/>
      <c r="F32" s="1"/>
      <c r="G32" s="1"/>
      <c r="H32" s="1"/>
      <c r="I32" s="1"/>
      <c r="J32" s="1"/>
      <c r="K32" s="1"/>
      <c r="L32" s="1"/>
      <c r="M32" s="1"/>
      <c r="N32" s="1"/>
      <c r="O32" s="1"/>
      <c r="P32" s="1"/>
    </row>
    <row r="33" spans="2:16" ht="18.5" x14ac:dyDescent="0.5">
      <c r="B33" s="126">
        <v>45383</v>
      </c>
      <c r="C33" s="123">
        <v>7579</v>
      </c>
      <c r="D33" s="1"/>
      <c r="E33" s="1"/>
      <c r="F33" s="1"/>
      <c r="G33" s="1"/>
      <c r="H33" s="1"/>
      <c r="I33" s="1"/>
      <c r="J33" s="1"/>
      <c r="K33" s="1"/>
      <c r="L33" s="1"/>
      <c r="M33" s="1"/>
      <c r="N33" s="1"/>
      <c r="O33" s="1"/>
      <c r="P33" s="1"/>
    </row>
    <row r="34" spans="2:16" ht="18.5" x14ac:dyDescent="0.5">
      <c r="B34" s="125">
        <v>45413</v>
      </c>
      <c r="C34" s="122">
        <v>7787</v>
      </c>
    </row>
    <row r="35" spans="2:16" ht="18.5" x14ac:dyDescent="0.5">
      <c r="B35" s="125">
        <v>45444</v>
      </c>
      <c r="C35" s="122">
        <v>9792</v>
      </c>
    </row>
    <row r="36" spans="2:16" ht="18.5" x14ac:dyDescent="0.5">
      <c r="B36" s="125">
        <v>45474</v>
      </c>
      <c r="C36" s="122">
        <v>10783</v>
      </c>
    </row>
    <row r="37" spans="2:16" ht="18.5" x14ac:dyDescent="0.5">
      <c r="B37" s="125">
        <v>45505</v>
      </c>
      <c r="C37" s="122">
        <v>11381</v>
      </c>
    </row>
    <row r="38" spans="2:16" ht="18.5" x14ac:dyDescent="0.5">
      <c r="B38" s="125">
        <v>45536</v>
      </c>
      <c r="C38" s="122">
        <v>11993</v>
      </c>
    </row>
    <row r="39" spans="2:16" ht="18.5" x14ac:dyDescent="0.5">
      <c r="B39" s="125">
        <v>45566</v>
      </c>
      <c r="C39" s="122">
        <v>13038</v>
      </c>
    </row>
    <row r="40" spans="2:16" ht="18.5" x14ac:dyDescent="0.5">
      <c r="B40" s="125">
        <v>45597</v>
      </c>
      <c r="C40" s="122">
        <v>13687</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A1:BI88"/>
  <sheetViews>
    <sheetView showGridLines="0" topLeftCell="A8" zoomScale="70" zoomScaleNormal="70" workbookViewId="0">
      <selection activeCell="C17" sqref="C17"/>
    </sheetView>
  </sheetViews>
  <sheetFormatPr defaultColWidth="8.81640625" defaultRowHeight="16" x14ac:dyDescent="0.4"/>
  <cols>
    <col min="1" max="1" width="10.453125" style="1" bestFit="1" customWidth="1"/>
    <col min="2" max="2" width="48.36328125" style="1" bestFit="1" customWidth="1"/>
    <col min="3" max="3" width="18.26953125" style="2" bestFit="1" customWidth="1"/>
    <col min="4" max="4" width="18.6328125" style="2" bestFit="1" customWidth="1"/>
    <col min="5" max="5" width="17.81640625" style="2" bestFit="1" customWidth="1"/>
    <col min="6" max="6" width="18.6328125" style="1" bestFit="1" customWidth="1"/>
    <col min="7" max="8" width="17.81640625" style="1" bestFit="1" customWidth="1"/>
    <col min="9" max="9" width="19.6328125" style="1" bestFit="1" customWidth="1"/>
    <col min="10" max="10" width="18.36328125" style="1" bestFit="1" customWidth="1"/>
    <col min="11" max="13" width="19.6328125" style="1" bestFit="1" customWidth="1"/>
    <col min="14" max="14" width="19.1796875" style="1" bestFit="1" customWidth="1"/>
    <col min="15" max="15" width="19.6328125" style="1" bestFit="1" customWidth="1"/>
    <col min="16" max="16" width="18.81640625" style="1" bestFit="1" customWidth="1"/>
    <col min="17" max="18" width="19.6328125" style="1" bestFit="1" customWidth="1"/>
    <col min="19" max="19" width="19.1796875" style="1" bestFit="1" customWidth="1"/>
    <col min="20" max="21" width="19.6328125" style="1" bestFit="1" customWidth="1"/>
    <col min="22" max="24" width="20" style="1" bestFit="1" customWidth="1"/>
    <col min="25" max="25" width="19.1796875" style="1" bestFit="1" customWidth="1"/>
    <col min="26" max="32" width="20" style="1" bestFit="1" customWidth="1"/>
    <col min="33" max="34" width="19.6328125" style="1" bestFit="1" customWidth="1"/>
    <col min="35" max="35" width="19.1796875" style="1" bestFit="1" customWidth="1"/>
    <col min="36" max="36" width="19.08984375" style="1" bestFit="1" customWidth="1"/>
    <col min="37" max="37" width="18" bestFit="1" customWidth="1"/>
    <col min="38" max="39" width="18" customWidth="1"/>
    <col min="40" max="40" width="16" customWidth="1"/>
    <col min="41" max="41" width="16" bestFit="1" customWidth="1"/>
    <col min="42" max="42" width="14.453125" bestFit="1" customWidth="1"/>
    <col min="43" max="43" width="16" bestFit="1" customWidth="1"/>
    <col min="44" max="44" width="12.453125" bestFit="1" customWidth="1"/>
    <col min="45" max="45" width="13.81640625" bestFit="1" customWidth="1"/>
    <col min="46" max="46" width="9.54296875" bestFit="1" customWidth="1"/>
    <col min="53" max="53" width="11.54296875" bestFit="1" customWidth="1"/>
    <col min="58" max="16384" width="8.81640625" style="1"/>
  </cols>
  <sheetData>
    <row r="1" spans="2:57" s="43" customFormat="1" ht="13.5" customHeight="1" x14ac:dyDescent="0.35"/>
    <row r="2" spans="2:57" s="43" customFormat="1" ht="14.5" x14ac:dyDescent="0.35">
      <c r="B2" s="232" t="s">
        <v>136</v>
      </c>
      <c r="C2" s="233"/>
      <c r="D2" s="233"/>
    </row>
    <row r="3" spans="2:57" s="43" customFormat="1" ht="14.5" x14ac:dyDescent="0.35">
      <c r="B3" s="233"/>
      <c r="C3" s="233"/>
      <c r="D3" s="233"/>
    </row>
    <row r="4" spans="2:57" s="43" customFormat="1" ht="14.4" customHeight="1" thickBot="1" x14ac:dyDescent="0.4">
      <c r="E4" s="104"/>
    </row>
    <row r="5" spans="2:57" ht="16.5" thickBot="1" x14ac:dyDescent="0.45">
      <c r="B5" s="207" t="s">
        <v>180</v>
      </c>
      <c r="C5" s="208">
        <v>44621</v>
      </c>
      <c r="D5" s="208" t="s">
        <v>143</v>
      </c>
      <c r="E5" s="208" t="s">
        <v>144</v>
      </c>
      <c r="F5" s="208">
        <v>44713</v>
      </c>
      <c r="G5" s="208">
        <v>44743</v>
      </c>
      <c r="H5" s="208">
        <v>44774</v>
      </c>
      <c r="I5" s="208">
        <v>44805</v>
      </c>
      <c r="J5" s="208">
        <v>44835</v>
      </c>
      <c r="K5" s="208">
        <v>44866</v>
      </c>
      <c r="L5" s="208">
        <v>44896</v>
      </c>
      <c r="M5" s="208">
        <v>44927</v>
      </c>
      <c r="N5" s="208">
        <v>44958</v>
      </c>
      <c r="O5" s="208">
        <v>44986</v>
      </c>
      <c r="P5" s="208">
        <v>45017</v>
      </c>
      <c r="Q5" s="208">
        <v>45047</v>
      </c>
      <c r="R5" s="208">
        <v>45078</v>
      </c>
      <c r="S5" s="208">
        <v>45108</v>
      </c>
      <c r="T5" s="208" t="s">
        <v>145</v>
      </c>
      <c r="U5" s="208" t="s">
        <v>146</v>
      </c>
      <c r="V5" s="208" t="s">
        <v>147</v>
      </c>
      <c r="W5" s="208" t="s">
        <v>148</v>
      </c>
      <c r="X5" s="208" t="s">
        <v>149</v>
      </c>
      <c r="Y5" s="208" t="s">
        <v>150</v>
      </c>
      <c r="Z5" s="208" t="s">
        <v>151</v>
      </c>
      <c r="AA5" s="208" t="s">
        <v>152</v>
      </c>
      <c r="AB5" s="208" t="s">
        <v>153</v>
      </c>
      <c r="AC5" s="208" t="s">
        <v>154</v>
      </c>
      <c r="AD5" s="209" t="s">
        <v>155</v>
      </c>
      <c r="AE5" s="209" t="s">
        <v>156</v>
      </c>
      <c r="AF5" s="209" t="s">
        <v>157</v>
      </c>
      <c r="AG5" s="209" t="s">
        <v>168</v>
      </c>
      <c r="AH5" s="209" t="s">
        <v>169</v>
      </c>
      <c r="AI5" s="209" t="s">
        <v>179</v>
      </c>
      <c r="AJ5" s="220" t="s">
        <v>178</v>
      </c>
    </row>
    <row r="6" spans="2:57" s="3" customFormat="1" ht="16.5" thickBot="1" x14ac:dyDescent="0.45">
      <c r="B6" s="178" t="s">
        <v>158</v>
      </c>
      <c r="C6" s="179">
        <v>1407.27</v>
      </c>
      <c r="D6" s="179">
        <v>626928.26</v>
      </c>
      <c r="E6" s="179">
        <v>791046.40706999903</v>
      </c>
      <c r="F6" s="179">
        <v>863508.2600000262</v>
      </c>
      <c r="G6" s="179">
        <v>880527.29738989798</v>
      </c>
      <c r="H6" s="179">
        <v>891358.33751729794</v>
      </c>
      <c r="I6" s="179">
        <v>1745994.9618711388</v>
      </c>
      <c r="J6" s="179">
        <v>1327691.9650378202</v>
      </c>
      <c r="K6" s="179">
        <v>1497662.186939999</v>
      </c>
      <c r="L6" s="179">
        <v>2093293.8962800074</v>
      </c>
      <c r="M6" s="179">
        <v>3092122.1305083991</v>
      </c>
      <c r="N6" s="179">
        <v>2622478.5099999998</v>
      </c>
      <c r="O6" s="179">
        <v>2945970.6643110993</v>
      </c>
      <c r="P6" s="179">
        <v>2538480.9700498823</v>
      </c>
      <c r="Q6" s="179">
        <v>3692826.1061908011</v>
      </c>
      <c r="R6" s="179">
        <v>2881383.7800000003</v>
      </c>
      <c r="S6" s="179">
        <v>3133909.4800000112</v>
      </c>
      <c r="T6" s="179">
        <v>3445289.3099999996</v>
      </c>
      <c r="U6" s="179">
        <v>3246551.7680496592</v>
      </c>
      <c r="V6" s="179">
        <v>3544977.6049855361</v>
      </c>
      <c r="W6" s="179">
        <v>3633641.3499999996</v>
      </c>
      <c r="X6" s="179">
        <v>2463328.2748716222</v>
      </c>
      <c r="Y6" s="179">
        <v>3035390.6146319644</v>
      </c>
      <c r="Z6" s="179">
        <v>2938430.9560000002</v>
      </c>
      <c r="AA6" s="179">
        <v>3142095.8117758296</v>
      </c>
      <c r="AB6" s="179">
        <v>3068516.2472921521</v>
      </c>
      <c r="AC6" s="179">
        <v>3718001.1889875983</v>
      </c>
      <c r="AD6" s="179">
        <v>2342822.2045487654</v>
      </c>
      <c r="AE6" s="179">
        <v>4273744.9017966958</v>
      </c>
      <c r="AF6" s="179">
        <v>2425836.6984925186</v>
      </c>
      <c r="AG6" s="179">
        <v>3704644.9970798437</v>
      </c>
      <c r="AH6" s="179">
        <v>5546376.5411213664</v>
      </c>
      <c r="AI6" s="179">
        <v>6196481.2741957223</v>
      </c>
      <c r="AJ6" s="180">
        <f>SUM(C6:AI6)</f>
        <v>88352720.226995662</v>
      </c>
      <c r="AK6"/>
      <c r="AL6"/>
      <c r="AM6"/>
      <c r="AN6"/>
      <c r="AO6"/>
      <c r="AP6"/>
      <c r="AQ6"/>
      <c r="AR6"/>
      <c r="AS6"/>
      <c r="AT6"/>
      <c r="AU6"/>
      <c r="AV6"/>
      <c r="AW6"/>
      <c r="AX6"/>
      <c r="AY6"/>
      <c r="AZ6"/>
      <c r="BA6"/>
      <c r="BB6"/>
      <c r="BC6"/>
      <c r="BD6"/>
      <c r="BE6"/>
    </row>
    <row r="7" spans="2:57" x14ac:dyDescent="0.4">
      <c r="B7" s="182" t="s">
        <v>159</v>
      </c>
      <c r="C7" s="183">
        <v>0</v>
      </c>
      <c r="D7" s="183">
        <v>559667.64</v>
      </c>
      <c r="E7" s="183">
        <v>367264.86</v>
      </c>
      <c r="F7" s="183">
        <v>268732.93</v>
      </c>
      <c r="G7" s="183">
        <v>294695.51748733153</v>
      </c>
      <c r="H7" s="183">
        <v>161664.34045454097</v>
      </c>
      <c r="I7" s="183">
        <v>731519.07097020652</v>
      </c>
      <c r="J7" s="183">
        <v>537280.73794927145</v>
      </c>
      <c r="K7" s="183">
        <v>625107.90382557723</v>
      </c>
      <c r="L7" s="183">
        <v>9695.0499999999993</v>
      </c>
      <c r="M7" s="183">
        <v>1095440.4706203211</v>
      </c>
      <c r="N7" s="183">
        <v>537104.37120000005</v>
      </c>
      <c r="O7" s="183">
        <v>579130.88</v>
      </c>
      <c r="P7" s="183">
        <v>242076.46917040099</v>
      </c>
      <c r="Q7" s="183">
        <v>1278914.3807999999</v>
      </c>
      <c r="R7" s="183">
        <v>446522.92120000004</v>
      </c>
      <c r="S7" s="183">
        <v>592080</v>
      </c>
      <c r="T7" s="183">
        <v>845541.04</v>
      </c>
      <c r="U7" s="183">
        <v>591980.38</v>
      </c>
      <c r="V7" s="183">
        <v>771885</v>
      </c>
      <c r="W7" s="183">
        <v>937829.82</v>
      </c>
      <c r="X7" s="183">
        <v>0</v>
      </c>
      <c r="Y7" s="183">
        <v>620000</v>
      </c>
      <c r="Z7" s="183">
        <v>550000</v>
      </c>
      <c r="AA7" s="183">
        <v>610000</v>
      </c>
      <c r="AB7" s="183">
        <v>960000</v>
      </c>
      <c r="AC7" s="183">
        <v>610000</v>
      </c>
      <c r="AD7" s="183">
        <v>0</v>
      </c>
      <c r="AE7" s="183">
        <v>2100000</v>
      </c>
      <c r="AF7" s="183">
        <v>760000</v>
      </c>
      <c r="AG7" s="183">
        <v>610000</v>
      </c>
      <c r="AH7" s="183">
        <v>1850000</v>
      </c>
      <c r="AI7" s="183">
        <v>2574000</v>
      </c>
      <c r="AJ7" s="184">
        <f t="shared" ref="AJ7:AJ23" si="0">SUM(C7:AI7)</f>
        <v>22718133.783677652</v>
      </c>
    </row>
    <row r="8" spans="2:57" x14ac:dyDescent="0.4">
      <c r="B8" s="186" t="s">
        <v>115</v>
      </c>
      <c r="C8" s="187">
        <v>0</v>
      </c>
      <c r="D8" s="187">
        <v>559667.64</v>
      </c>
      <c r="E8" s="187">
        <v>367264.86</v>
      </c>
      <c r="F8" s="187">
        <v>268732.93</v>
      </c>
      <c r="G8" s="187">
        <v>294695.51748733153</v>
      </c>
      <c r="H8" s="187">
        <v>161664.34045454097</v>
      </c>
      <c r="I8" s="187">
        <v>731519.07097020652</v>
      </c>
      <c r="J8" s="187">
        <v>537280.73794927145</v>
      </c>
      <c r="K8" s="187">
        <v>625107.90382557723</v>
      </c>
      <c r="L8" s="187">
        <v>9695.0499999999993</v>
      </c>
      <c r="M8" s="187">
        <v>1095440.4706203211</v>
      </c>
      <c r="N8" s="187">
        <v>537104.37120000005</v>
      </c>
      <c r="O8" s="187">
        <v>579130.88</v>
      </c>
      <c r="P8" s="187">
        <v>242076.46917040099</v>
      </c>
      <c r="Q8" s="187">
        <v>1278914.3807999999</v>
      </c>
      <c r="R8" s="187">
        <v>446522.92120000004</v>
      </c>
      <c r="S8" s="187">
        <v>592080</v>
      </c>
      <c r="T8" s="187">
        <v>845541.04</v>
      </c>
      <c r="U8" s="187">
        <v>591980.38</v>
      </c>
      <c r="V8" s="187">
        <v>771885</v>
      </c>
      <c r="W8" s="187">
        <v>937829.82</v>
      </c>
      <c r="X8" s="187">
        <v>0</v>
      </c>
      <c r="Y8" s="187">
        <v>620000</v>
      </c>
      <c r="Z8" s="187">
        <v>550000</v>
      </c>
      <c r="AA8" s="187">
        <v>610000</v>
      </c>
      <c r="AB8" s="187">
        <v>960000</v>
      </c>
      <c r="AC8" s="187">
        <v>610000</v>
      </c>
      <c r="AD8" s="187">
        <v>0</v>
      </c>
      <c r="AE8" s="187">
        <v>2100000</v>
      </c>
      <c r="AF8" s="221">
        <v>760000</v>
      </c>
      <c r="AG8" s="187">
        <v>610000</v>
      </c>
      <c r="AH8" s="187">
        <v>1850000</v>
      </c>
      <c r="AI8" s="187">
        <v>2574000</v>
      </c>
      <c r="AJ8" s="188">
        <f t="shared" si="0"/>
        <v>22718133.783677652</v>
      </c>
    </row>
    <row r="9" spans="2:57" x14ac:dyDescent="0.4">
      <c r="B9" s="182" t="s">
        <v>116</v>
      </c>
      <c r="C9" s="183">
        <v>0</v>
      </c>
      <c r="D9" s="183">
        <v>54297.32</v>
      </c>
      <c r="E9" s="183">
        <v>332603.26706999901</v>
      </c>
      <c r="F9" s="183">
        <v>445806.66</v>
      </c>
      <c r="G9" s="183">
        <v>392943.39738992066</v>
      </c>
      <c r="H9" s="183">
        <v>532271.12101730006</v>
      </c>
      <c r="I9" s="183">
        <v>457205.60258031072</v>
      </c>
      <c r="J9" s="183">
        <v>559077.40717783081</v>
      </c>
      <c r="K9" s="183">
        <v>657670.28693999897</v>
      </c>
      <c r="L9" s="183">
        <v>902905.00999999989</v>
      </c>
      <c r="M9" s="183">
        <v>1238069.4277584874</v>
      </c>
      <c r="N9" s="183">
        <v>1242899.3999999999</v>
      </c>
      <c r="O9" s="183">
        <v>1551049.594311099</v>
      </c>
      <c r="P9" s="183">
        <v>1563721.3737698814</v>
      </c>
      <c r="Q9" s="183">
        <v>1870604.5528008011</v>
      </c>
      <c r="R9" s="183">
        <v>1679011.9800000002</v>
      </c>
      <c r="S9" s="183">
        <v>1693594.4800000004</v>
      </c>
      <c r="T9" s="183">
        <v>1794156.5099999998</v>
      </c>
      <c r="U9" s="183">
        <v>1736837.1780496589</v>
      </c>
      <c r="V9" s="183">
        <v>2034140.5449855363</v>
      </c>
      <c r="W9" s="183">
        <v>1977917.2199999997</v>
      </c>
      <c r="X9" s="183">
        <v>1943361.144871623</v>
      </c>
      <c r="Y9" s="183">
        <v>1669282.4926319644</v>
      </c>
      <c r="Z9" s="183">
        <v>1928263.74</v>
      </c>
      <c r="AA9" s="183">
        <v>1809450.7679886343</v>
      </c>
      <c r="AB9" s="183">
        <v>1682408.4282821501</v>
      </c>
      <c r="AC9" s="183">
        <v>2323854.3000000003</v>
      </c>
      <c r="AD9" s="183">
        <v>1541665.0923087683</v>
      </c>
      <c r="AE9" s="183">
        <v>2023452.9812766977</v>
      </c>
      <c r="AF9" s="183">
        <v>1502746.7751625141</v>
      </c>
      <c r="AG9" s="183">
        <v>1738086.7510132182</v>
      </c>
      <c r="AH9" s="183">
        <v>2443101.4767070408</v>
      </c>
      <c r="AI9" s="183">
        <v>3511996.1054457203</v>
      </c>
      <c r="AJ9" s="184">
        <f t="shared" si="0"/>
        <v>46834452.389539145</v>
      </c>
    </row>
    <row r="10" spans="2:57" x14ac:dyDescent="0.4">
      <c r="B10" s="186" t="s">
        <v>117</v>
      </c>
      <c r="C10" s="187">
        <v>0</v>
      </c>
      <c r="D10" s="187">
        <v>0</v>
      </c>
      <c r="E10" s="187">
        <v>87917.26</v>
      </c>
      <c r="F10" s="187">
        <v>256299.11</v>
      </c>
      <c r="G10" s="187">
        <v>286467.82738992001</v>
      </c>
      <c r="H10" s="187">
        <v>389781.98</v>
      </c>
      <c r="I10" s="187">
        <v>414304.9</v>
      </c>
      <c r="J10" s="187">
        <v>530060.41</v>
      </c>
      <c r="K10" s="187">
        <v>571479.67999999993</v>
      </c>
      <c r="L10" s="187">
        <v>604270.85999999987</v>
      </c>
      <c r="M10" s="187">
        <v>920756.23</v>
      </c>
      <c r="N10" s="187">
        <v>1009819.2299999999</v>
      </c>
      <c r="O10" s="187">
        <v>929011.46</v>
      </c>
      <c r="P10" s="187">
        <v>1177407.46</v>
      </c>
      <c r="Q10" s="187">
        <v>1161219.6600000004</v>
      </c>
      <c r="R10" s="187">
        <v>1305553.4800000002</v>
      </c>
      <c r="S10" s="187">
        <v>1575739.1300000004</v>
      </c>
      <c r="T10" s="187">
        <v>1689848.9399999997</v>
      </c>
      <c r="U10" s="187">
        <v>1694833.74</v>
      </c>
      <c r="V10" s="187">
        <v>1698552.63</v>
      </c>
      <c r="W10" s="187">
        <v>1739362.0799999998</v>
      </c>
      <c r="X10" s="187">
        <v>1830229.52</v>
      </c>
      <c r="Y10" s="187">
        <v>1462758.20741235</v>
      </c>
      <c r="Z10" s="187">
        <v>1440022.97</v>
      </c>
      <c r="AA10" s="187">
        <v>1485753.9579223001</v>
      </c>
      <c r="AB10" s="187">
        <v>1445771.5082821501</v>
      </c>
      <c r="AC10" s="187">
        <v>2286803.9500000002</v>
      </c>
      <c r="AD10" s="187">
        <v>1463457.4999999998</v>
      </c>
      <c r="AE10" s="187">
        <v>1454044.22</v>
      </c>
      <c r="AF10" s="187">
        <v>1393200.6021549101</v>
      </c>
      <c r="AG10" s="187">
        <v>1606964.4294119703</v>
      </c>
      <c r="AH10" s="187">
        <v>1957311.25</v>
      </c>
      <c r="AI10" s="187">
        <v>2007865.41</v>
      </c>
      <c r="AJ10" s="188">
        <f t="shared" si="0"/>
        <v>37876869.592573591</v>
      </c>
    </row>
    <row r="11" spans="2:57" x14ac:dyDescent="0.4">
      <c r="B11" s="186" t="s">
        <v>118</v>
      </c>
      <c r="C11" s="187">
        <v>0</v>
      </c>
      <c r="D11" s="187">
        <v>54297.32</v>
      </c>
      <c r="E11" s="187">
        <v>244686.007069999</v>
      </c>
      <c r="F11" s="187">
        <v>189507.55</v>
      </c>
      <c r="G11" s="187">
        <v>106475.57000000065</v>
      </c>
      <c r="H11" s="187">
        <v>142489.14101730002</v>
      </c>
      <c r="I11" s="187">
        <v>42900.702580310688</v>
      </c>
      <c r="J11" s="187">
        <v>29016.997177830832</v>
      </c>
      <c r="K11" s="187">
        <v>86190.606939998994</v>
      </c>
      <c r="L11" s="187">
        <v>298634.15000000002</v>
      </c>
      <c r="M11" s="187">
        <v>317313.19775848754</v>
      </c>
      <c r="N11" s="187">
        <v>233080.17</v>
      </c>
      <c r="O11" s="187">
        <v>622038.13431109919</v>
      </c>
      <c r="P11" s="187">
        <v>386313.91376988153</v>
      </c>
      <c r="Q11" s="187">
        <v>709384.89280080062</v>
      </c>
      <c r="R11" s="187">
        <v>373458.5</v>
      </c>
      <c r="S11" s="187">
        <v>117855.35</v>
      </c>
      <c r="T11" s="187">
        <v>104307.57</v>
      </c>
      <c r="U11" s="187">
        <v>42003.4380496589</v>
      </c>
      <c r="V11" s="187">
        <v>335587.91498553636</v>
      </c>
      <c r="W11" s="187">
        <v>238555.14</v>
      </c>
      <c r="X11" s="187">
        <v>113131.624871623</v>
      </c>
      <c r="Y11" s="187">
        <v>206524.28521961439</v>
      </c>
      <c r="Z11" s="187">
        <v>488240.77</v>
      </c>
      <c r="AA11" s="187">
        <v>323696.8100663342</v>
      </c>
      <c r="AB11" s="187">
        <v>236636.91999999998</v>
      </c>
      <c r="AC11" s="187">
        <v>37050.35</v>
      </c>
      <c r="AD11" s="187">
        <v>78207.592308768537</v>
      </c>
      <c r="AE11" s="187">
        <v>569408.76127669774</v>
      </c>
      <c r="AF11" s="187">
        <v>109546.17300760397</v>
      </c>
      <c r="AG11" s="187">
        <v>131122.32160124788</v>
      </c>
      <c r="AH11" s="187">
        <v>485790.2267070408</v>
      </c>
      <c r="AI11" s="187">
        <v>1504130.6954457201</v>
      </c>
      <c r="AJ11" s="188">
        <f t="shared" si="0"/>
        <v>8957582.7969655525</v>
      </c>
    </row>
    <row r="12" spans="2:57" x14ac:dyDescent="0.4">
      <c r="B12" s="182" t="s">
        <v>119</v>
      </c>
      <c r="C12" s="183">
        <v>0</v>
      </c>
      <c r="D12" s="183">
        <v>0</v>
      </c>
      <c r="E12" s="183">
        <v>62735.14</v>
      </c>
      <c r="F12" s="183">
        <v>124954.99</v>
      </c>
      <c r="G12" s="183">
        <v>133304.48251266847</v>
      </c>
      <c r="H12" s="183">
        <v>136991.009545459</v>
      </c>
      <c r="I12" s="183">
        <v>130383.7290297935</v>
      </c>
      <c r="J12" s="183">
        <v>77094.712050728529</v>
      </c>
      <c r="K12" s="183">
        <v>101744.6385744228</v>
      </c>
      <c r="L12" s="183">
        <v>102894.772332621</v>
      </c>
      <c r="M12" s="183">
        <v>104559.52937967885</v>
      </c>
      <c r="N12" s="183">
        <v>110895.62879999998</v>
      </c>
      <c r="O12" s="183">
        <v>154869.12</v>
      </c>
      <c r="P12" s="183">
        <v>67995.630829599002</v>
      </c>
      <c r="Q12" s="183">
        <v>55485.619199999994</v>
      </c>
      <c r="R12" s="183">
        <v>100995.62880000001</v>
      </c>
      <c r="S12" s="183">
        <v>180593.35</v>
      </c>
      <c r="T12" s="183">
        <v>122663.64</v>
      </c>
      <c r="U12" s="183">
        <v>78768.740000000005</v>
      </c>
      <c r="V12" s="183">
        <v>70682.759999999995</v>
      </c>
      <c r="W12" s="183">
        <v>73667.92</v>
      </c>
      <c r="X12" s="183">
        <v>73077.81</v>
      </c>
      <c r="Y12" s="183">
        <v>67198</v>
      </c>
      <c r="Z12" s="183">
        <v>73903.92</v>
      </c>
      <c r="AA12" s="183">
        <v>0</v>
      </c>
      <c r="AB12" s="183">
        <v>73289.759999999995</v>
      </c>
      <c r="AC12" s="183">
        <v>68883.936000000002</v>
      </c>
      <c r="AD12" s="183">
        <v>0</v>
      </c>
      <c r="AE12" s="183">
        <v>0</v>
      </c>
      <c r="AF12" s="183">
        <v>0</v>
      </c>
      <c r="AG12" s="183">
        <v>0</v>
      </c>
      <c r="AH12" s="183">
        <v>0</v>
      </c>
      <c r="AI12" s="183">
        <v>0</v>
      </c>
      <c r="AJ12" s="184">
        <f t="shared" si="0"/>
        <v>2347634.467054971</v>
      </c>
    </row>
    <row r="13" spans="2:57" x14ac:dyDescent="0.4">
      <c r="B13" s="186" t="s">
        <v>120</v>
      </c>
      <c r="C13" s="187">
        <v>0</v>
      </c>
      <c r="D13" s="187">
        <v>0</v>
      </c>
      <c r="E13" s="187">
        <v>62735.14</v>
      </c>
      <c r="F13" s="187">
        <v>124954.99</v>
      </c>
      <c r="G13" s="187">
        <v>133304.48251266847</v>
      </c>
      <c r="H13" s="187">
        <v>136991.009545459</v>
      </c>
      <c r="I13" s="187">
        <v>130383.7290297935</v>
      </c>
      <c r="J13" s="187">
        <v>77094.712050728529</v>
      </c>
      <c r="K13" s="187">
        <v>101744.6385744228</v>
      </c>
      <c r="L13" s="187">
        <v>102894.772332621</v>
      </c>
      <c r="M13" s="187">
        <v>104559.52937967885</v>
      </c>
      <c r="N13" s="187">
        <v>110895.62879999998</v>
      </c>
      <c r="O13" s="187">
        <v>154869.12</v>
      </c>
      <c r="P13" s="187">
        <v>67995.630829599002</v>
      </c>
      <c r="Q13" s="187">
        <v>55485.619199999994</v>
      </c>
      <c r="R13" s="187">
        <v>100995.62880000001</v>
      </c>
      <c r="S13" s="187">
        <v>180593.35</v>
      </c>
      <c r="T13" s="187">
        <v>122663.64</v>
      </c>
      <c r="U13" s="187">
        <v>78768.740000000005</v>
      </c>
      <c r="V13" s="187">
        <v>70682.759999999995</v>
      </c>
      <c r="W13" s="187">
        <v>73667.92</v>
      </c>
      <c r="X13" s="187">
        <v>73077.81</v>
      </c>
      <c r="Y13" s="187">
        <v>67198</v>
      </c>
      <c r="Z13" s="187">
        <v>73903.92</v>
      </c>
      <c r="AA13" s="187">
        <v>0</v>
      </c>
      <c r="AB13" s="187">
        <v>73289.759999999995</v>
      </c>
      <c r="AC13" s="187">
        <v>68883.936000000002</v>
      </c>
      <c r="AD13" s="187">
        <v>0</v>
      </c>
      <c r="AE13" s="187">
        <v>0</v>
      </c>
      <c r="AF13" s="187">
        <v>0</v>
      </c>
      <c r="AG13" s="187">
        <v>0</v>
      </c>
      <c r="AH13" s="187">
        <v>0</v>
      </c>
      <c r="AI13" s="187">
        <v>0</v>
      </c>
      <c r="AJ13" s="188">
        <f t="shared" si="0"/>
        <v>2347634.467054971</v>
      </c>
    </row>
    <row r="14" spans="2:57" x14ac:dyDescent="0.4">
      <c r="B14" s="182" t="s">
        <v>121</v>
      </c>
      <c r="C14" s="183">
        <v>0</v>
      </c>
      <c r="D14" s="183">
        <v>0</v>
      </c>
      <c r="E14" s="183">
        <v>0</v>
      </c>
      <c r="F14" s="183">
        <v>0</v>
      </c>
      <c r="G14" s="183">
        <v>0</v>
      </c>
      <c r="H14" s="183">
        <v>0</v>
      </c>
      <c r="I14" s="183">
        <v>353716.61</v>
      </c>
      <c r="J14" s="183">
        <v>89386.240000000005</v>
      </c>
      <c r="K14" s="183">
        <v>80530.837599999999</v>
      </c>
      <c r="L14" s="183">
        <v>957064.69766737893</v>
      </c>
      <c r="M14" s="183">
        <v>468293.42274999997</v>
      </c>
      <c r="N14" s="183">
        <v>615293.5</v>
      </c>
      <c r="O14" s="183">
        <v>558974.66</v>
      </c>
      <c r="P14" s="183">
        <v>650235.22000000009</v>
      </c>
      <c r="Q14" s="183">
        <v>416702.88</v>
      </c>
      <c r="R14" s="183">
        <v>549192.37</v>
      </c>
      <c r="S14" s="183">
        <v>506956.21000000008</v>
      </c>
      <c r="T14" s="183">
        <v>549171.82000000007</v>
      </c>
      <c r="U14" s="183">
        <v>734657.20000000007</v>
      </c>
      <c r="V14" s="183">
        <v>627701.05000000005</v>
      </c>
      <c r="W14" s="183">
        <v>619053.32999999996</v>
      </c>
      <c r="X14" s="183">
        <v>407781.33999999904</v>
      </c>
      <c r="Y14" s="183">
        <v>624409.78200000001</v>
      </c>
      <c r="Z14" s="183">
        <v>359056.25599999999</v>
      </c>
      <c r="AA14" s="183">
        <v>646342.15378720209</v>
      </c>
      <c r="AB14" s="183">
        <v>265235.92224000097</v>
      </c>
      <c r="AC14" s="183">
        <v>596461.58661760006</v>
      </c>
      <c r="AD14" s="183">
        <v>628365.04639999988</v>
      </c>
      <c r="AE14" s="183">
        <v>0</v>
      </c>
      <c r="AF14" s="183">
        <v>0</v>
      </c>
      <c r="AG14" s="183">
        <v>769469.615626593</v>
      </c>
      <c r="AH14" s="183">
        <v>950387.64942431485</v>
      </c>
      <c r="AI14" s="183">
        <v>0</v>
      </c>
      <c r="AJ14" s="184">
        <f t="shared" si="0"/>
        <v>13024439.400113085</v>
      </c>
    </row>
    <row r="15" spans="2:57" x14ac:dyDescent="0.4">
      <c r="B15" s="189" t="s">
        <v>122</v>
      </c>
      <c r="C15" s="190">
        <v>1407.27</v>
      </c>
      <c r="D15" s="190">
        <v>12963.3</v>
      </c>
      <c r="E15" s="190">
        <v>28443.14</v>
      </c>
      <c r="F15" s="190">
        <v>24013.680000026201</v>
      </c>
      <c r="G15" s="190">
        <v>59583.8999999773</v>
      </c>
      <c r="H15" s="190">
        <v>60431.866499998003</v>
      </c>
      <c r="I15" s="190">
        <v>73169.949290827906</v>
      </c>
      <c r="J15" s="190">
        <v>64852.867859989397</v>
      </c>
      <c r="K15" s="190">
        <v>32608.519999999997</v>
      </c>
      <c r="L15" s="190">
        <v>120734.36628000741</v>
      </c>
      <c r="M15" s="190">
        <v>185759.27999991199</v>
      </c>
      <c r="N15" s="190">
        <v>116285.61</v>
      </c>
      <c r="O15" s="190">
        <v>101946.41</v>
      </c>
      <c r="P15" s="190">
        <v>14452.276280000806</v>
      </c>
      <c r="Q15" s="190">
        <v>71118.673390000171</v>
      </c>
      <c r="R15" s="190">
        <v>105660.88</v>
      </c>
      <c r="S15" s="190">
        <v>160685.44000001065</v>
      </c>
      <c r="T15" s="190">
        <v>133756.29999999999</v>
      </c>
      <c r="U15" s="190">
        <v>104308.27</v>
      </c>
      <c r="V15" s="190">
        <v>40568.25</v>
      </c>
      <c r="W15" s="190">
        <v>25173.06</v>
      </c>
      <c r="X15" s="190">
        <v>39107.980000000003</v>
      </c>
      <c r="Y15" s="190">
        <v>54500.34</v>
      </c>
      <c r="Z15" s="190">
        <v>27207.040000000001</v>
      </c>
      <c r="AA15" s="190">
        <v>76302.889999993102</v>
      </c>
      <c r="AB15" s="190">
        <v>87582.136770001103</v>
      </c>
      <c r="AC15" s="190">
        <v>118801.3663699977</v>
      </c>
      <c r="AD15" s="190">
        <v>172792.06583999732</v>
      </c>
      <c r="AE15" s="190">
        <v>150291.92051999809</v>
      </c>
      <c r="AF15" s="190">
        <v>163089.9233300045</v>
      </c>
      <c r="AG15" s="190">
        <v>587088.63044003199</v>
      </c>
      <c r="AH15" s="190">
        <v>302887.41499001102</v>
      </c>
      <c r="AI15" s="190">
        <v>110485.1687500019</v>
      </c>
      <c r="AJ15" s="191">
        <f t="shared" si="0"/>
        <v>3428060.1866107872</v>
      </c>
    </row>
    <row r="16" spans="2:57" ht="16.5" thickBot="1" x14ac:dyDescent="0.45">
      <c r="B16" s="178" t="s">
        <v>123</v>
      </c>
      <c r="C16" s="179">
        <v>-88603.619999999981</v>
      </c>
      <c r="D16" s="179">
        <v>-53014.069999999992</v>
      </c>
      <c r="E16" s="179">
        <v>-52414.559999999998</v>
      </c>
      <c r="F16" s="179">
        <v>-30522.54</v>
      </c>
      <c r="G16" s="179">
        <v>-30726.48</v>
      </c>
      <c r="H16" s="179">
        <v>-31049.200000000001</v>
      </c>
      <c r="I16" s="179">
        <v>-39814.910000000003</v>
      </c>
      <c r="J16" s="179">
        <v>-209158.37</v>
      </c>
      <c r="K16" s="179">
        <v>-149514.07999999999</v>
      </c>
      <c r="L16" s="179">
        <v>-453044.61</v>
      </c>
      <c r="M16" s="179">
        <v>-764707.24999999907</v>
      </c>
      <c r="N16" s="179">
        <v>-311715.31000000006</v>
      </c>
      <c r="O16" s="179">
        <v>-114523.62000000001</v>
      </c>
      <c r="P16" s="179">
        <v>-339532.52</v>
      </c>
      <c r="Q16" s="179">
        <v>-1351528.88</v>
      </c>
      <c r="R16" s="179">
        <v>-220006.8</v>
      </c>
      <c r="S16" s="179">
        <v>-1189271.9518429998</v>
      </c>
      <c r="T16" s="179">
        <v>-247847.61</v>
      </c>
      <c r="U16" s="179">
        <v>-500126.11000000004</v>
      </c>
      <c r="V16" s="179">
        <v>-498125.45</v>
      </c>
      <c r="W16" s="179">
        <v>-289555.81</v>
      </c>
      <c r="X16" s="179">
        <v>-304455.11</v>
      </c>
      <c r="Y16" s="179">
        <v>-293886.64</v>
      </c>
      <c r="Z16" s="179">
        <v>-345274.37</v>
      </c>
      <c r="AA16" s="179">
        <v>-269033.90000000002</v>
      </c>
      <c r="AB16" s="179">
        <v>-394349.29</v>
      </c>
      <c r="AC16" s="179">
        <v>-766867.34</v>
      </c>
      <c r="AD16" s="179">
        <v>-1464294.4550000001</v>
      </c>
      <c r="AE16" s="179">
        <v>-295948.83999999997</v>
      </c>
      <c r="AF16" s="179">
        <v>-333526.51</v>
      </c>
      <c r="AG16" s="179">
        <v>-1118544.6399999999</v>
      </c>
      <c r="AH16" s="179">
        <v>-308632.15000000002</v>
      </c>
      <c r="AI16" s="179">
        <v>-421349.75</v>
      </c>
      <c r="AJ16" s="180">
        <f t="shared" si="0"/>
        <v>-13280966.746843001</v>
      </c>
    </row>
    <row r="17" spans="1:61" x14ac:dyDescent="0.4">
      <c r="B17" s="186" t="s">
        <v>124</v>
      </c>
      <c r="C17" s="187">
        <v>0</v>
      </c>
      <c r="D17" s="187">
        <v>-32458.739999999998</v>
      </c>
      <c r="E17" s="187">
        <v>-16983.2</v>
      </c>
      <c r="F17" s="187">
        <v>-19019.759999999998</v>
      </c>
      <c r="G17" s="187">
        <v>-29794.55</v>
      </c>
      <c r="H17" s="187">
        <v>-29754.799999999999</v>
      </c>
      <c r="I17" s="187">
        <v>-32433.57</v>
      </c>
      <c r="J17" s="187">
        <v>-37673.379999999997</v>
      </c>
      <c r="K17" s="187">
        <v>-78680.349999999991</v>
      </c>
      <c r="L17" s="187">
        <v>-402523.94</v>
      </c>
      <c r="M17" s="187">
        <v>-155031.18</v>
      </c>
      <c r="N17" s="187">
        <v>-292546.66000000003</v>
      </c>
      <c r="O17" s="187">
        <v>-101651.91</v>
      </c>
      <c r="P17" s="187">
        <v>-223131.94</v>
      </c>
      <c r="Q17" s="187">
        <v>-176758.30000000002</v>
      </c>
      <c r="R17" s="187">
        <v>-216489.75</v>
      </c>
      <c r="S17" s="187">
        <v>-207373.27000000002</v>
      </c>
      <c r="T17" s="187">
        <v>-244070.15999999997</v>
      </c>
      <c r="U17" s="187">
        <v>-292480.76000000007</v>
      </c>
      <c r="V17" s="187">
        <v>-256031.11000000002</v>
      </c>
      <c r="W17" s="187">
        <v>-268342.55</v>
      </c>
      <c r="X17" s="187">
        <v>-257623.27000000002</v>
      </c>
      <c r="Y17" s="187">
        <v>-257749.44</v>
      </c>
      <c r="Z17" s="187">
        <v>-282723.05</v>
      </c>
      <c r="AA17" s="187">
        <v>-248901.65</v>
      </c>
      <c r="AB17" s="187">
        <v>-269176.74</v>
      </c>
      <c r="AC17" s="187">
        <v>-294824.82</v>
      </c>
      <c r="AD17" s="187">
        <v>-282473.78999999998</v>
      </c>
      <c r="AE17" s="187">
        <v>-270930.71999999997</v>
      </c>
      <c r="AF17" s="187">
        <v>-308225.73</v>
      </c>
      <c r="AG17" s="187">
        <v>-284058.45</v>
      </c>
      <c r="AH17" s="187">
        <v>-269923.43</v>
      </c>
      <c r="AI17" s="187">
        <v>-383228.98</v>
      </c>
      <c r="AJ17" s="191">
        <f t="shared" si="0"/>
        <v>-6523069.9499999993</v>
      </c>
    </row>
    <row r="18" spans="1:61" x14ac:dyDescent="0.4">
      <c r="B18" s="186" t="s">
        <v>125</v>
      </c>
      <c r="C18" s="187">
        <v>0</v>
      </c>
      <c r="D18" s="187">
        <v>0</v>
      </c>
      <c r="E18" s="187">
        <v>0</v>
      </c>
      <c r="F18" s="187">
        <v>0</v>
      </c>
      <c r="G18" s="187">
        <v>0</v>
      </c>
      <c r="H18" s="187">
        <v>0</v>
      </c>
      <c r="I18" s="187">
        <v>0</v>
      </c>
      <c r="J18" s="187">
        <v>0</v>
      </c>
      <c r="K18" s="187">
        <v>0</v>
      </c>
      <c r="L18" s="187">
        <v>0</v>
      </c>
      <c r="M18" s="187">
        <v>-580273.75</v>
      </c>
      <c r="N18" s="187">
        <v>0</v>
      </c>
      <c r="O18" s="187">
        <v>0</v>
      </c>
      <c r="P18" s="187">
        <v>0</v>
      </c>
      <c r="Q18" s="187">
        <v>-999684.22</v>
      </c>
      <c r="R18" s="187">
        <v>0</v>
      </c>
      <c r="S18" s="187">
        <v>-932287.61</v>
      </c>
      <c r="T18" s="187">
        <v>0</v>
      </c>
      <c r="U18" s="187">
        <v>0</v>
      </c>
      <c r="V18" s="187">
        <v>0</v>
      </c>
      <c r="W18" s="187">
        <v>0</v>
      </c>
      <c r="X18" s="187">
        <v>0</v>
      </c>
      <c r="Y18" s="187">
        <v>0</v>
      </c>
      <c r="Z18" s="187">
        <v>0</v>
      </c>
      <c r="AA18" s="187">
        <v>0</v>
      </c>
      <c r="AB18" s="187">
        <v>0</v>
      </c>
      <c r="AC18" s="187">
        <v>0</v>
      </c>
      <c r="AD18" s="187">
        <v>-1140804.68</v>
      </c>
      <c r="AE18" s="187">
        <v>0</v>
      </c>
      <c r="AF18" s="187">
        <v>0</v>
      </c>
      <c r="AG18" s="187">
        <v>-762572.04</v>
      </c>
      <c r="AH18" s="187">
        <v>0</v>
      </c>
      <c r="AI18" s="187">
        <v>0</v>
      </c>
      <c r="AJ18" s="191">
        <f t="shared" si="0"/>
        <v>-4415622.3</v>
      </c>
    </row>
    <row r="19" spans="1:61" x14ac:dyDescent="0.4">
      <c r="B19" s="186" t="s">
        <v>126</v>
      </c>
      <c r="C19" s="187">
        <v>-88603.619999999981</v>
      </c>
      <c r="D19" s="187">
        <v>-20555.329999999998</v>
      </c>
      <c r="E19" s="187">
        <v>-35431.360000000001</v>
      </c>
      <c r="F19" s="187">
        <v>-11502.78</v>
      </c>
      <c r="G19" s="187">
        <v>-931.93000000000006</v>
      </c>
      <c r="H19" s="187">
        <v>-1294.4000000000001</v>
      </c>
      <c r="I19" s="187">
        <v>-7381.34</v>
      </c>
      <c r="J19" s="187">
        <v>-171484.99</v>
      </c>
      <c r="K19" s="187">
        <v>-70833.73</v>
      </c>
      <c r="L19" s="187">
        <v>-50520.67</v>
      </c>
      <c r="M19" s="187">
        <v>-29402.319999999134</v>
      </c>
      <c r="N19" s="187">
        <v>-19168.650000000001</v>
      </c>
      <c r="O19" s="187">
        <v>-12871.710000000001</v>
      </c>
      <c r="P19" s="187">
        <v>-116400.58</v>
      </c>
      <c r="Q19" s="187">
        <v>-175086.35999999996</v>
      </c>
      <c r="R19" s="187">
        <v>-3517.05</v>
      </c>
      <c r="S19" s="187">
        <v>-49611.071842999998</v>
      </c>
      <c r="T19" s="187">
        <v>-3777.45</v>
      </c>
      <c r="U19" s="187">
        <v>-207645.34999999998</v>
      </c>
      <c r="V19" s="187">
        <v>-242094.34</v>
      </c>
      <c r="W19" s="187">
        <v>-21213.26</v>
      </c>
      <c r="X19" s="187">
        <v>-46831.839999999997</v>
      </c>
      <c r="Y19" s="187">
        <v>-36137.200000000004</v>
      </c>
      <c r="Z19" s="187">
        <v>-62551.319999999992</v>
      </c>
      <c r="AA19" s="187">
        <v>-20132.25</v>
      </c>
      <c r="AB19" s="187">
        <v>-125172.54999999999</v>
      </c>
      <c r="AC19" s="187">
        <v>-472042.51999999996</v>
      </c>
      <c r="AD19" s="187">
        <v>-41015.985000000001</v>
      </c>
      <c r="AE19" s="187">
        <v>-25018.12</v>
      </c>
      <c r="AF19" s="187">
        <v>-25300.78</v>
      </c>
      <c r="AG19" s="187">
        <v>-71914.149999999994</v>
      </c>
      <c r="AH19" s="187">
        <v>-38708.720000000001</v>
      </c>
      <c r="AI19" s="187">
        <v>-38120.769999999997</v>
      </c>
      <c r="AJ19" s="191">
        <f t="shared" si="0"/>
        <v>-2342274.496842999</v>
      </c>
    </row>
    <row r="20" spans="1:61" x14ac:dyDescent="0.4">
      <c r="B20" s="186" t="s">
        <v>127</v>
      </c>
      <c r="C20" s="187">
        <v>0</v>
      </c>
      <c r="D20" s="187">
        <v>0</v>
      </c>
      <c r="E20" s="187">
        <v>0</v>
      </c>
      <c r="F20" s="187">
        <v>0</v>
      </c>
      <c r="G20" s="187">
        <v>0</v>
      </c>
      <c r="H20" s="187">
        <v>0</v>
      </c>
      <c r="I20" s="187">
        <v>0</v>
      </c>
      <c r="J20" s="187">
        <v>-612045.02</v>
      </c>
      <c r="K20" s="187">
        <v>-250380</v>
      </c>
      <c r="L20" s="187">
        <v>-250380</v>
      </c>
      <c r="M20" s="187">
        <v>-1061619.19</v>
      </c>
      <c r="N20" s="187">
        <v>0</v>
      </c>
      <c r="O20" s="187">
        <v>-52234.3</v>
      </c>
      <c r="P20" s="187">
        <v>-194522.17</v>
      </c>
      <c r="Q20" s="187">
        <v>0</v>
      </c>
      <c r="R20" s="187">
        <v>-94734.3</v>
      </c>
      <c r="S20" s="187">
        <v>-196552.48</v>
      </c>
      <c r="T20" s="187">
        <v>-14040.41</v>
      </c>
      <c r="U20" s="187">
        <v>-40000</v>
      </c>
      <c r="V20" s="187">
        <v>-182512.47</v>
      </c>
      <c r="W20" s="187">
        <v>-239145.06</v>
      </c>
      <c r="X20" s="187">
        <v>-35290.240000000005</v>
      </c>
      <c r="Y20" s="187">
        <v>-60000</v>
      </c>
      <c r="Z20" s="187">
        <v>-35384.6</v>
      </c>
      <c r="AA20" s="187">
        <v>0</v>
      </c>
      <c r="AB20" s="187">
        <v>0</v>
      </c>
      <c r="AC20" s="187">
        <v>0</v>
      </c>
      <c r="AD20" s="187">
        <v>-113591.20999999999</v>
      </c>
      <c r="AE20" s="187">
        <v>-23852.62</v>
      </c>
      <c r="AF20" s="187">
        <v>0</v>
      </c>
      <c r="AG20" s="187">
        <v>-326131.83</v>
      </c>
      <c r="AH20" s="187">
        <v>-9461.08</v>
      </c>
      <c r="AI20" s="187">
        <v>0</v>
      </c>
      <c r="AJ20" s="191">
        <f t="shared" si="0"/>
        <v>-3791876.9800000004</v>
      </c>
    </row>
    <row r="21" spans="1:61" ht="16.5" thickBot="1" x14ac:dyDescent="0.45">
      <c r="B21" s="178" t="s">
        <v>134</v>
      </c>
      <c r="C21" s="190"/>
      <c r="D21" s="190"/>
      <c r="E21" s="190"/>
      <c r="F21" s="190"/>
      <c r="G21" s="190"/>
      <c r="H21" s="190"/>
      <c r="I21" s="190"/>
      <c r="J21" s="190"/>
      <c r="K21" s="190"/>
      <c r="L21" s="190"/>
      <c r="M21" s="190"/>
      <c r="N21" s="190"/>
      <c r="O21" s="190"/>
      <c r="P21" s="190"/>
      <c r="Q21" s="190"/>
      <c r="R21" s="190"/>
      <c r="S21" s="190"/>
      <c r="T21" s="190"/>
      <c r="U21" s="190"/>
      <c r="V21" s="190"/>
      <c r="W21" s="190"/>
      <c r="X21" s="179">
        <v>3739498.5099999979</v>
      </c>
      <c r="Y21" s="179">
        <v>-162996.4346319586</v>
      </c>
      <c r="Z21" s="179">
        <v>-73675.246000014711</v>
      </c>
      <c r="AA21" s="179">
        <v>-278140.32177579263</v>
      </c>
      <c r="AB21" s="179">
        <v>-840607.06729213381</v>
      </c>
      <c r="AC21" s="179">
        <v>498108.73701267876</v>
      </c>
      <c r="AD21" s="179">
        <v>966522.20045136032</v>
      </c>
      <c r="AE21" s="179">
        <v>509696.93820322305</v>
      </c>
      <c r="AF21" s="179">
        <v>619780.00150876143</v>
      </c>
      <c r="AG21" s="179">
        <v>-635020.00707865437</v>
      </c>
      <c r="AH21" s="179">
        <v>-1831744.4111216124</v>
      </c>
      <c r="AI21" s="179">
        <v>-2423917.2141957222</v>
      </c>
      <c r="AJ21" s="210" t="s">
        <v>76</v>
      </c>
    </row>
    <row r="22" spans="1:61" ht="16.5" thickBot="1" x14ac:dyDescent="0.45">
      <c r="B22" s="178" t="s">
        <v>128</v>
      </c>
      <c r="C22" s="179"/>
      <c r="D22" s="179"/>
      <c r="E22" s="179"/>
      <c r="F22" s="179"/>
      <c r="G22" s="179"/>
      <c r="H22" s="179"/>
      <c r="I22" s="179"/>
      <c r="L22" s="185"/>
      <c r="X22" s="179">
        <v>40691119.93</v>
      </c>
      <c r="Y22" s="179">
        <v>6318006.0500000035</v>
      </c>
      <c r="Z22" s="179">
        <v>2519481.3399999854</v>
      </c>
      <c r="AA22" s="179">
        <v>2594921.5900000371</v>
      </c>
      <c r="AB22" s="179">
        <v>1833559.8900000183</v>
      </c>
      <c r="AC22" s="179">
        <v>3449242.5860002772</v>
      </c>
      <c r="AD22" s="179">
        <v>1845049.9500001257</v>
      </c>
      <c r="AE22" s="179">
        <v>4487492.999999919</v>
      </c>
      <c r="AF22" s="179">
        <v>2712090.19000128</v>
      </c>
      <c r="AG22" s="179">
        <v>1951080.3500011896</v>
      </c>
      <c r="AH22" s="179">
        <v>3405999.9799997536</v>
      </c>
      <c r="AI22" s="179">
        <v>3351214.31</v>
      </c>
      <c r="AJ22" s="180">
        <f t="shared" si="0"/>
        <v>75159259.166002586</v>
      </c>
    </row>
    <row r="23" spans="1:61" ht="16.5" thickBot="1" x14ac:dyDescent="0.45">
      <c r="A23" s="181"/>
      <c r="B23" s="178" t="s">
        <v>135</v>
      </c>
      <c r="C23" s="179">
        <v>-87196.349999999977</v>
      </c>
      <c r="D23" s="179">
        <v>573914.19000000006</v>
      </c>
      <c r="E23" s="179">
        <v>738631.84706999897</v>
      </c>
      <c r="F23" s="179">
        <v>832985.72000002617</v>
      </c>
      <c r="G23" s="179">
        <v>849800.817389898</v>
      </c>
      <c r="H23" s="179">
        <v>860309.13751729799</v>
      </c>
      <c r="I23" s="179">
        <v>1706180.0518711389</v>
      </c>
      <c r="J23" s="179">
        <v>1118533.5950378203</v>
      </c>
      <c r="K23" s="179">
        <v>1348148.1069399989</v>
      </c>
      <c r="L23" s="179">
        <v>1640249.2862800076</v>
      </c>
      <c r="M23" s="179">
        <v>2327414.8805084</v>
      </c>
      <c r="N23" s="179">
        <v>2310763.1999999997</v>
      </c>
      <c r="O23" s="179">
        <v>2831447.0443110992</v>
      </c>
      <c r="P23" s="179">
        <v>2198948.4500498823</v>
      </c>
      <c r="Q23" s="179">
        <v>2341297.2261908012</v>
      </c>
      <c r="R23" s="179">
        <v>2661376.9800000004</v>
      </c>
      <c r="S23" s="179">
        <v>1944637.5281570114</v>
      </c>
      <c r="T23" s="179">
        <v>3197441.6999999997</v>
      </c>
      <c r="U23" s="179">
        <v>2746425.6580496593</v>
      </c>
      <c r="V23" s="179">
        <v>3046852.1549855359</v>
      </c>
      <c r="W23" s="179">
        <v>3344085.5399999996</v>
      </c>
      <c r="X23" s="179">
        <v>2158873.1648716223</v>
      </c>
      <c r="Y23" s="179">
        <v>2741503.9746319642</v>
      </c>
      <c r="Z23" s="179">
        <v>2593156.5860000001</v>
      </c>
      <c r="AA23" s="179">
        <v>2873061.9117758297</v>
      </c>
      <c r="AB23" s="179">
        <v>2674166.9572921521</v>
      </c>
      <c r="AC23" s="179">
        <v>2951133.8489875984</v>
      </c>
      <c r="AD23" s="179">
        <v>878527.74954876537</v>
      </c>
      <c r="AE23" s="179">
        <v>3977796.0617966959</v>
      </c>
      <c r="AF23" s="179">
        <v>2092310.1884925186</v>
      </c>
      <c r="AG23" s="179">
        <v>2586100.357079844</v>
      </c>
      <c r="AH23" s="179">
        <v>5237744.3911213661</v>
      </c>
      <c r="AI23" s="179">
        <v>5775131.5241957223</v>
      </c>
      <c r="AJ23" s="211">
        <f t="shared" si="0"/>
        <v>75071753.480152652</v>
      </c>
    </row>
    <row r="24" spans="1:61" x14ac:dyDescent="0.4">
      <c r="A24" s="181"/>
      <c r="B24" s="212"/>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213"/>
    </row>
    <row r="25" spans="1:61" x14ac:dyDescent="0.4">
      <c r="A25" s="181"/>
      <c r="B25" s="212"/>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213"/>
    </row>
    <row r="26" spans="1:61" x14ac:dyDescent="0.4">
      <c r="B26" s="202" t="s">
        <v>133</v>
      </c>
      <c r="C26" s="190">
        <v>-87196.349999999977</v>
      </c>
      <c r="D26" s="190">
        <v>64038.790000000095</v>
      </c>
      <c r="E26" s="190">
        <v>71414.767069998896</v>
      </c>
      <c r="F26" s="190">
        <v>71831.857070025173</v>
      </c>
      <c r="G26" s="190">
        <v>48900.694459923194</v>
      </c>
      <c r="H26" s="190">
        <v>54214.541977221146</v>
      </c>
      <c r="I26" s="190">
        <v>399498.71384835988</v>
      </c>
      <c r="J26" s="190">
        <v>96226.208886180073</v>
      </c>
      <c r="K26" s="190">
        <v>75227.705826178892</v>
      </c>
      <c r="L26" s="190">
        <v>75223.860476177884</v>
      </c>
      <c r="M26" s="190">
        <v>178228.50098457746</v>
      </c>
      <c r="N26" s="190">
        <v>179027.2209845772</v>
      </c>
      <c r="O26" s="190">
        <v>443847.0652956767</v>
      </c>
      <c r="P26" s="190">
        <v>76168.315345559269</v>
      </c>
      <c r="Q26" s="190">
        <v>-261081.92846363923</v>
      </c>
      <c r="R26" s="190">
        <v>-261185.07626363914</v>
      </c>
      <c r="S26" s="190">
        <v>-989756.82810662757</v>
      </c>
      <c r="T26" s="190">
        <v>-510077.89810662763</v>
      </c>
      <c r="U26" s="190">
        <v>-436861.52005696809</v>
      </c>
      <c r="V26" s="190">
        <v>-174602.3650714322</v>
      </c>
      <c r="W26" s="190">
        <v>384890.17492856737</v>
      </c>
      <c r="X26" s="190">
        <v>-260772.66819981067</v>
      </c>
      <c r="Y26" s="190">
        <v>3326298.6918001934</v>
      </c>
      <c r="Z26" s="190">
        <v>3053577.5518001788</v>
      </c>
      <c r="AA26" s="190">
        <v>2856296.661800216</v>
      </c>
      <c r="AB26" s="190">
        <v>1897654.0718002343</v>
      </c>
      <c r="AC26" s="190">
        <v>2554694.1778005115</v>
      </c>
      <c r="AD26" s="190">
        <v>211440.40780063742</v>
      </c>
      <c r="AE26" s="190">
        <v>1557705.6178005561</v>
      </c>
      <c r="AF26" s="190">
        <v>1128568.0178018361</v>
      </c>
      <c r="AG26" s="190">
        <v>-1449111.1721969743</v>
      </c>
      <c r="AH26" s="190">
        <v>-2682873.2721972205</v>
      </c>
      <c r="AI26" s="190">
        <v>-3971421.0421972205</v>
      </c>
      <c r="AJ26" s="191" t="s">
        <v>76</v>
      </c>
    </row>
    <row r="27" spans="1:61" ht="16.5" thickBot="1" x14ac:dyDescent="0.45">
      <c r="B27" s="178" t="s">
        <v>129</v>
      </c>
      <c r="C27" s="179">
        <v>0</v>
      </c>
      <c r="D27" s="179">
        <v>422679.05</v>
      </c>
      <c r="E27" s="179">
        <v>731255.87000000011</v>
      </c>
      <c r="F27" s="179">
        <v>832568.62999999989</v>
      </c>
      <c r="G27" s="179">
        <v>872731.98</v>
      </c>
      <c r="H27" s="179">
        <v>854995.29</v>
      </c>
      <c r="I27" s="179">
        <v>1360895.8800000001</v>
      </c>
      <c r="J27" s="179">
        <v>1421806.1</v>
      </c>
      <c r="K27" s="179">
        <v>1369146.61</v>
      </c>
      <c r="L27" s="179">
        <v>1640253.1316300086</v>
      </c>
      <c r="M27" s="179">
        <v>2224410.2400000002</v>
      </c>
      <c r="N27" s="179">
        <v>2309964.48</v>
      </c>
      <c r="O27" s="179">
        <v>2566627.1999999997</v>
      </c>
      <c r="P27" s="179">
        <v>2566627.1999999997</v>
      </c>
      <c r="Q27" s="179">
        <v>2678547.4699999997</v>
      </c>
      <c r="R27" s="179">
        <v>2661480.1278000004</v>
      </c>
      <c r="S27" s="179">
        <v>2673209.2799999998</v>
      </c>
      <c r="T27" s="179">
        <v>2717762.77</v>
      </c>
      <c r="U27" s="179">
        <v>2673209.2799999998</v>
      </c>
      <c r="V27" s="179">
        <v>2784593</v>
      </c>
      <c r="W27" s="179">
        <v>2784593</v>
      </c>
      <c r="X27" s="179">
        <v>2804536.0080000004</v>
      </c>
      <c r="Y27" s="179">
        <v>2730934.6899999995</v>
      </c>
      <c r="Z27" s="179">
        <v>2792202.48</v>
      </c>
      <c r="AA27" s="179">
        <v>2792202.48</v>
      </c>
      <c r="AB27" s="179">
        <v>2792202.48</v>
      </c>
      <c r="AC27" s="179">
        <v>2792202.48</v>
      </c>
      <c r="AD27" s="179">
        <v>4188303.7199999997</v>
      </c>
      <c r="AE27" s="179">
        <v>3141227.79</v>
      </c>
      <c r="AF27" s="179">
        <v>3141227.79</v>
      </c>
      <c r="AG27" s="179">
        <v>4528759.54</v>
      </c>
      <c r="AH27" s="179">
        <v>4639762.08</v>
      </c>
      <c r="AI27" s="179">
        <v>4639762.08</v>
      </c>
      <c r="AJ27" s="180">
        <f>SUM(C27:AI27)</f>
        <v>79130680.20742999</v>
      </c>
    </row>
    <row r="28" spans="1:61" x14ac:dyDescent="0.4">
      <c r="B28" s="196"/>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94"/>
    </row>
    <row r="29" spans="1:61" x14ac:dyDescent="0.4">
      <c r="B29" s="196"/>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94"/>
    </row>
    <row r="30" spans="1:61" ht="16.5" thickBot="1" x14ac:dyDescent="0.45">
      <c r="B30" s="207" t="s">
        <v>160</v>
      </c>
      <c r="C30" s="208">
        <v>44621</v>
      </c>
      <c r="D30" s="208" t="s">
        <v>143</v>
      </c>
      <c r="E30" s="208" t="s">
        <v>144</v>
      </c>
      <c r="F30" s="208">
        <v>44713</v>
      </c>
      <c r="G30" s="208">
        <v>44743</v>
      </c>
      <c r="H30" s="208">
        <v>44774</v>
      </c>
      <c r="I30" s="208">
        <v>44805</v>
      </c>
      <c r="J30" s="208">
        <v>44835</v>
      </c>
      <c r="K30" s="208">
        <v>44866</v>
      </c>
      <c r="L30" s="208">
        <v>44896</v>
      </c>
      <c r="M30" s="208">
        <v>44927</v>
      </c>
      <c r="N30" s="208">
        <v>44958</v>
      </c>
      <c r="O30" s="208">
        <v>44986</v>
      </c>
      <c r="P30" s="208">
        <v>45017</v>
      </c>
      <c r="Q30" s="208">
        <v>45047</v>
      </c>
      <c r="R30" s="208">
        <v>45078</v>
      </c>
      <c r="S30" s="208">
        <v>45108</v>
      </c>
      <c r="T30" s="208" t="s">
        <v>145</v>
      </c>
      <c r="U30" s="208" t="s">
        <v>146</v>
      </c>
      <c r="V30" s="208" t="s">
        <v>147</v>
      </c>
      <c r="W30" s="208" t="s">
        <v>148</v>
      </c>
      <c r="X30" s="208" t="s">
        <v>149</v>
      </c>
      <c r="Y30" s="208" t="s">
        <v>150</v>
      </c>
      <c r="Z30" s="208" t="s">
        <v>151</v>
      </c>
      <c r="AA30" s="208" t="s">
        <v>152</v>
      </c>
      <c r="AB30" s="208" t="s">
        <v>153</v>
      </c>
      <c r="AC30" s="208" t="s">
        <v>154</v>
      </c>
      <c r="AD30" s="209" t="s">
        <v>155</v>
      </c>
      <c r="AE30" s="209" t="s">
        <v>156</v>
      </c>
      <c r="AF30" s="209" t="s">
        <v>157</v>
      </c>
      <c r="AG30" s="209" t="s">
        <v>168</v>
      </c>
      <c r="AH30" s="209" t="s">
        <v>169</v>
      </c>
      <c r="AI30" s="209" t="s">
        <v>179</v>
      </c>
      <c r="AJ30" s="195" t="s">
        <v>161</v>
      </c>
    </row>
    <row r="31" spans="1:61" x14ac:dyDescent="0.4">
      <c r="B31" s="189" t="s">
        <v>130</v>
      </c>
      <c r="C31" s="190">
        <v>0</v>
      </c>
      <c r="D31" s="197">
        <v>0.1678006896110816</v>
      </c>
      <c r="E31" s="197">
        <v>0.166999965087053</v>
      </c>
      <c r="F31" s="197">
        <v>0.14929995947952251</v>
      </c>
      <c r="G31" s="197">
        <v>0.1404026735576018</v>
      </c>
      <c r="H31" s="197">
        <v>0.13237963941091266</v>
      </c>
      <c r="I31" s="197">
        <v>0.14000000000000001</v>
      </c>
      <c r="J31" s="197">
        <v>0.13500000000000001</v>
      </c>
      <c r="K31" s="197">
        <v>0.13</v>
      </c>
      <c r="L31" s="197">
        <v>0.13200000000000001</v>
      </c>
      <c r="M31" s="197">
        <v>0.13</v>
      </c>
      <c r="N31" s="197">
        <v>0.13500000000000001</v>
      </c>
      <c r="O31" s="197">
        <v>0.15</v>
      </c>
      <c r="P31" s="197">
        <v>0.15</v>
      </c>
      <c r="Q31" s="197">
        <v>0.15</v>
      </c>
      <c r="R31" s="197">
        <v>0.14000000000000001</v>
      </c>
      <c r="S31" s="197">
        <v>0.12</v>
      </c>
      <c r="T31" s="197">
        <v>0.122</v>
      </c>
      <c r="U31" s="197">
        <v>0.12</v>
      </c>
      <c r="V31" s="197">
        <v>0.125</v>
      </c>
      <c r="W31" s="197">
        <v>0.125</v>
      </c>
      <c r="X31" s="197">
        <v>0.125</v>
      </c>
      <c r="Y31" s="197">
        <v>0.12</v>
      </c>
      <c r="Z31" s="197">
        <v>0.12</v>
      </c>
      <c r="AA31" s="197">
        <v>0.12</v>
      </c>
      <c r="AB31" s="197">
        <v>0.12</v>
      </c>
      <c r="AC31" s="197">
        <v>0.12</v>
      </c>
      <c r="AD31" s="197">
        <v>0.18</v>
      </c>
      <c r="AE31" s="197">
        <v>0.13500000000000001</v>
      </c>
      <c r="AF31" s="197">
        <v>0.13500000000000001</v>
      </c>
      <c r="AG31" s="197">
        <v>0.13500000000000001</v>
      </c>
      <c r="AH31" s="197">
        <v>0.13500000000000001</v>
      </c>
      <c r="AI31" s="197">
        <v>0.13500000000000001</v>
      </c>
      <c r="AJ31" s="194">
        <f>AVERAGE(C31:AI31)</f>
        <v>0.13154190688321732</v>
      </c>
      <c r="BF31" s="222"/>
      <c r="BG31" s="222"/>
      <c r="BI31" s="222"/>
    </row>
    <row r="32" spans="1:61" ht="16.5" thickBot="1" x14ac:dyDescent="0.45">
      <c r="B32" s="198" t="s">
        <v>131</v>
      </c>
      <c r="C32" s="199">
        <v>9.9378798301711484</v>
      </c>
      <c r="D32" s="200">
        <v>10.004285738028182</v>
      </c>
      <c r="E32" s="200">
        <v>10.007638239545456</v>
      </c>
      <c r="F32" s="200">
        <v>10.003371453181828</v>
      </c>
      <c r="G32" s="200">
        <v>10.004796153636379</v>
      </c>
      <c r="H32" s="200">
        <v>10.006208709090972</v>
      </c>
      <c r="I32" s="200">
        <v>10.060323596513186</v>
      </c>
      <c r="J32" s="200">
        <v>9.9378784382338754</v>
      </c>
      <c r="K32" s="200">
        <v>9.9190579099999994</v>
      </c>
      <c r="L32" s="200">
        <v>10.35199066</v>
      </c>
      <c r="M32" s="200">
        <v>10.21160849</v>
      </c>
      <c r="N32" s="200">
        <v>10.204002450000001</v>
      </c>
      <c r="O32" s="200">
        <v>10.21549976</v>
      </c>
      <c r="P32" s="200">
        <v>10.17796968</v>
      </c>
      <c r="Q32" s="200">
        <v>10.231675108095168</v>
      </c>
      <c r="R32" s="200">
        <v>10.15552929</v>
      </c>
      <c r="S32" s="200">
        <v>10.13626857</v>
      </c>
      <c r="T32" s="200">
        <v>10.146031239999999</v>
      </c>
      <c r="U32" s="200">
        <v>10.15066058</v>
      </c>
      <c r="V32" s="200">
        <v>10.15630329</v>
      </c>
      <c r="W32" s="200">
        <v>10.159641608306853</v>
      </c>
      <c r="X32" s="200">
        <v>10.14705861</v>
      </c>
      <c r="Y32" s="200">
        <v>10.149646792589882</v>
      </c>
      <c r="Z32" s="200">
        <v>10.127041348949737</v>
      </c>
      <c r="AA32" s="200">
        <v>10.141540998129909</v>
      </c>
      <c r="AB32" s="200">
        <v>10.100580750000001</v>
      </c>
      <c r="AC32" s="200">
        <v>10.116770114895106</v>
      </c>
      <c r="AD32" s="200">
        <v>10.025908818475084</v>
      </c>
      <c r="AE32" s="200">
        <v>10.08405331</v>
      </c>
      <c r="AF32" s="200">
        <v>10.06545187</v>
      </c>
      <c r="AG32" s="200">
        <v>9.91021076</v>
      </c>
      <c r="AH32" s="200">
        <v>9.9394001700000008</v>
      </c>
      <c r="AI32" s="200">
        <v>9.9019081700000005</v>
      </c>
      <c r="AJ32" s="192" t="s">
        <v>76</v>
      </c>
      <c r="BF32" s="222"/>
      <c r="BG32" s="222"/>
      <c r="BI32" s="222"/>
    </row>
    <row r="33" spans="2:36" ht="16.5" thickBot="1" x14ac:dyDescent="0.45">
      <c r="B33" s="178" t="s">
        <v>132</v>
      </c>
      <c r="C33" s="179">
        <v>21863335.626376525</v>
      </c>
      <c r="D33" s="179">
        <v>22009428.25</v>
      </c>
      <c r="E33" s="179">
        <v>22016804.127000004</v>
      </c>
      <c r="F33" s="179">
        <v>22007417.199999999</v>
      </c>
      <c r="G33" s="179">
        <v>22010551.538000032</v>
      </c>
      <c r="H33" s="179">
        <v>22013659.160000138</v>
      </c>
      <c r="I33" s="179">
        <v>50710670.740000159</v>
      </c>
      <c r="J33" s="179">
        <v>104664712.11000003</v>
      </c>
      <c r="K33" s="179">
        <v>104466496.2</v>
      </c>
      <c r="L33" s="179">
        <v>109026099.41</v>
      </c>
      <c r="M33" s="179">
        <v>174729280.75</v>
      </c>
      <c r="N33" s="179">
        <v>174599134.90000001</v>
      </c>
      <c r="O33" s="179">
        <v>174795863.68000001</v>
      </c>
      <c r="P33" s="179">
        <v>174153692.13999999</v>
      </c>
      <c r="Q33" s="179">
        <v>175072637.56</v>
      </c>
      <c r="R33" s="179">
        <v>173769718.06999999</v>
      </c>
      <c r="S33" s="179">
        <v>225803060.11000001</v>
      </c>
      <c r="T33" s="179">
        <v>226020540.50999999</v>
      </c>
      <c r="U33" s="179">
        <v>226123667.19999999</v>
      </c>
      <c r="V33" s="179">
        <v>226249368.28</v>
      </c>
      <c r="W33" s="179">
        <v>226323735.24000004</v>
      </c>
      <c r="X33" s="179">
        <v>226043427.05000001</v>
      </c>
      <c r="Y33" s="179">
        <v>226101083.28999999</v>
      </c>
      <c r="Z33" s="179">
        <v>235639583.08000001</v>
      </c>
      <c r="AA33" s="179">
        <v>235976966.05000001</v>
      </c>
      <c r="AB33" s="179">
        <v>235023888.56</v>
      </c>
      <c r="AC33" s="179">
        <v>235400588.37</v>
      </c>
      <c r="AD33" s="179">
        <v>233286395.59999999</v>
      </c>
      <c r="AE33" s="179">
        <v>234639322.27000001</v>
      </c>
      <c r="AF33" s="179">
        <v>234206497.30000001</v>
      </c>
      <c r="AG33" s="179">
        <v>230594292.12</v>
      </c>
      <c r="AH33" s="179">
        <v>341603348.19999999</v>
      </c>
      <c r="AI33" s="179">
        <v>340314800.41000003</v>
      </c>
      <c r="AJ33" s="180" t="s">
        <v>76</v>
      </c>
    </row>
    <row r="34" spans="2:36" ht="16.5" thickBot="1" x14ac:dyDescent="0.45">
      <c r="B34" s="202" t="s">
        <v>138</v>
      </c>
      <c r="C34" s="190">
        <v>21863335.626376525</v>
      </c>
      <c r="D34" s="190">
        <v>34667058.25</v>
      </c>
      <c r="E34" s="190">
        <v>49331047.127000004</v>
      </c>
      <c r="F34" s="190">
        <v>64309058.200000003</v>
      </c>
      <c r="G34" s="190">
        <v>64312192.538000032</v>
      </c>
      <c r="H34" s="190">
        <v>64315300.160000138</v>
      </c>
      <c r="I34" s="190">
        <v>105085638.83</v>
      </c>
      <c r="J34" s="190">
        <v>104664712.11</v>
      </c>
      <c r="K34" s="190">
        <v>104466496.2</v>
      </c>
      <c r="L34" s="190">
        <v>175253977.32999998</v>
      </c>
      <c r="M34" s="190">
        <v>174729280.75</v>
      </c>
      <c r="N34" s="190">
        <v>174599134.90000001</v>
      </c>
      <c r="O34" s="190">
        <v>174795863.68000001</v>
      </c>
      <c r="P34" s="190">
        <v>174153692.13999999</v>
      </c>
      <c r="Q34" s="190">
        <v>198874087.53999999</v>
      </c>
      <c r="R34" s="190">
        <v>225671895.75999999</v>
      </c>
      <c r="S34" s="190">
        <v>225803060.11000001</v>
      </c>
      <c r="T34" s="190">
        <v>226020540.50999999</v>
      </c>
      <c r="U34" s="190">
        <v>226123667.19999999</v>
      </c>
      <c r="V34" s="190">
        <v>226249368.28</v>
      </c>
      <c r="W34" s="190">
        <v>226323735.24000004</v>
      </c>
      <c r="X34" s="190">
        <v>229706110.10600004</v>
      </c>
      <c r="Y34" s="190">
        <v>232514035.51105407</v>
      </c>
      <c r="Z34" s="190">
        <v>235639583.08000001</v>
      </c>
      <c r="AA34" s="190">
        <v>235976966.05000001</v>
      </c>
      <c r="AB34" s="190">
        <v>235023888.56</v>
      </c>
      <c r="AC34" s="190">
        <v>235400588.37</v>
      </c>
      <c r="AD34" s="190">
        <v>233286395.59999999</v>
      </c>
      <c r="AE34" s="190">
        <v>234639322.27000001</v>
      </c>
      <c r="AF34" s="190">
        <v>240263623.70000002</v>
      </c>
      <c r="AG34" s="190">
        <v>341983984.42000002</v>
      </c>
      <c r="AH34" s="190">
        <v>341603348.19999999</v>
      </c>
      <c r="AI34" s="190">
        <v>340314800.41000003</v>
      </c>
      <c r="AJ34" s="201" t="s">
        <v>76</v>
      </c>
    </row>
    <row r="35" spans="2:36" x14ac:dyDescent="0.4">
      <c r="B35" s="203" t="s">
        <v>139</v>
      </c>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row>
    <row r="36" spans="2:36" customFormat="1" ht="14.5" x14ac:dyDescent="0.35"/>
    <row r="37" spans="2:36" customFormat="1" ht="14.5" x14ac:dyDescent="0.35"/>
    <row r="38" spans="2:36" customFormat="1" ht="14.5" x14ac:dyDescent="0.35"/>
    <row r="39" spans="2:36" customFormat="1" ht="14.5" x14ac:dyDescent="0.35"/>
    <row r="40" spans="2:36" customFormat="1" ht="14.5" x14ac:dyDescent="0.35"/>
    <row r="41" spans="2:36" customFormat="1" ht="14.5" x14ac:dyDescent="0.35"/>
    <row r="42" spans="2:36" customFormat="1" ht="14.5" x14ac:dyDescent="0.35"/>
    <row r="43" spans="2:36" customFormat="1" ht="14.5" x14ac:dyDescent="0.35"/>
    <row r="44" spans="2:36" customFormat="1" ht="14.5" x14ac:dyDescent="0.35"/>
    <row r="45" spans="2:36" customFormat="1" ht="14.5" x14ac:dyDescent="0.35"/>
    <row r="46" spans="2:36" customFormat="1" ht="14.5" x14ac:dyDescent="0.35"/>
    <row r="47" spans="2:36" customFormat="1" ht="14.5" x14ac:dyDescent="0.35"/>
    <row r="48" spans="2:36" customFormat="1" ht="14.5" x14ac:dyDescent="0.35"/>
    <row r="49" customFormat="1" ht="14.5" x14ac:dyDescent="0.35"/>
    <row r="50" customFormat="1" ht="14.5" x14ac:dyDescent="0.35"/>
    <row r="51" customFormat="1" ht="14.5" x14ac:dyDescent="0.35"/>
    <row r="52" customFormat="1" ht="14.5" x14ac:dyDescent="0.35"/>
    <row r="53" customFormat="1" ht="14.5" x14ac:dyDescent="0.35"/>
    <row r="54" customFormat="1" ht="14.5" x14ac:dyDescent="0.35"/>
    <row r="55" customFormat="1" ht="14.5" x14ac:dyDescent="0.35"/>
    <row r="56" customFormat="1" ht="14.5" x14ac:dyDescent="0.35"/>
    <row r="57" customFormat="1" ht="14.5" x14ac:dyDescent="0.35"/>
    <row r="58" customFormat="1" ht="14.5" x14ac:dyDescent="0.35"/>
    <row r="59" customFormat="1" ht="14.5" x14ac:dyDescent="0.35"/>
    <row r="60" customFormat="1" ht="14.5" x14ac:dyDescent="0.35"/>
    <row r="61" customFormat="1" ht="14.5" x14ac:dyDescent="0.35"/>
    <row r="62" customFormat="1" ht="14.5" x14ac:dyDescent="0.35"/>
    <row r="63" customFormat="1" ht="14.5" x14ac:dyDescent="0.35"/>
    <row r="64" customFormat="1" ht="14.5" x14ac:dyDescent="0.35"/>
    <row r="65" customFormat="1" ht="14.5" x14ac:dyDescent="0.35"/>
    <row r="66" customFormat="1" ht="14.5" x14ac:dyDescent="0.35"/>
    <row r="67" customFormat="1" ht="14.5" x14ac:dyDescent="0.35"/>
    <row r="68" customFormat="1" ht="14.5" x14ac:dyDescent="0.35"/>
    <row r="69" customFormat="1" ht="14.5" x14ac:dyDescent="0.35"/>
    <row r="70" customFormat="1" ht="14.5" x14ac:dyDescent="0.35"/>
    <row r="71" customFormat="1" ht="14.5" x14ac:dyDescent="0.35"/>
    <row r="72" customFormat="1" ht="14.5" x14ac:dyDescent="0.35"/>
    <row r="73" customFormat="1" ht="14.5" x14ac:dyDescent="0.35"/>
    <row r="74" customFormat="1" ht="14.5" x14ac:dyDescent="0.35"/>
    <row r="75" customFormat="1" ht="14.5" x14ac:dyDescent="0.35"/>
    <row r="76" customFormat="1" ht="14.5" x14ac:dyDescent="0.35"/>
    <row r="77" customFormat="1" ht="14.5" x14ac:dyDescent="0.35"/>
    <row r="78" customFormat="1" ht="14.5" x14ac:dyDescent="0.35"/>
    <row r="79" customFormat="1" ht="14.5" x14ac:dyDescent="0.35"/>
    <row r="80" customFormat="1" ht="14.5" x14ac:dyDescent="0.35"/>
    <row r="81" customFormat="1" ht="14.5" x14ac:dyDescent="0.35"/>
    <row r="82" customFormat="1" ht="14.5" x14ac:dyDescent="0.35"/>
    <row r="83" customFormat="1" ht="14.5" x14ac:dyDescent="0.35"/>
    <row r="84" customFormat="1" ht="14.5" x14ac:dyDescent="0.35"/>
    <row r="85" customFormat="1" ht="14.5" x14ac:dyDescent="0.35"/>
    <row r="86" customFormat="1" ht="14.5" x14ac:dyDescent="0.35"/>
    <row r="87" customFormat="1" ht="14.5" x14ac:dyDescent="0.35"/>
    <row r="88" customFormat="1" ht="14.5" x14ac:dyDescent="0.35"/>
  </sheetData>
  <mergeCells count="1">
    <mergeCell ref="B2:D3"/>
  </mergeCells>
  <phoneticPr fontId="52" type="noConversion"/>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9"/>
  <sheetViews>
    <sheetView showGridLines="0" zoomScale="90" zoomScaleNormal="90" workbookViewId="0">
      <selection activeCell="B19" sqref="B19"/>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48" t="s">
        <v>86</v>
      </c>
      <c r="C2" s="48"/>
      <c r="D2" s="48"/>
      <c r="E2" s="48"/>
    </row>
    <row r="3" spans="2:10" s="24" customFormat="1" ht="19.25" customHeight="1" x14ac:dyDescent="0.4"/>
    <row r="4" spans="2:10" ht="16.75" customHeight="1" x14ac:dyDescent="0.4"/>
    <row r="5" spans="2:10" ht="11.4" customHeight="1" x14ac:dyDescent="0.4">
      <c r="D5" s="237" t="s">
        <v>87</v>
      </c>
      <c r="E5" s="237"/>
    </row>
    <row r="6" spans="2:10" ht="27" x14ac:dyDescent="0.4">
      <c r="B6" s="91" t="s">
        <v>88</v>
      </c>
      <c r="C6" s="102"/>
      <c r="D6" s="89" t="s">
        <v>110</v>
      </c>
      <c r="E6" s="90" t="s">
        <v>111</v>
      </c>
      <c r="F6" s="75"/>
    </row>
    <row r="7" spans="2:10" x14ac:dyDescent="0.4">
      <c r="B7" s="76">
        <f>Cálculo!N3</f>
        <v>9.3900000000000041</v>
      </c>
      <c r="C7" s="23"/>
      <c r="D7" s="79">
        <f>(1+SUMIFS(Cálculo!$N$1:$V$1,Cálculo!$N$3:$V$3,'Análise Sensibilidade'!B7))/(Cálculo!$K$1)-1</f>
        <v>0.18484500746284427</v>
      </c>
      <c r="E7" s="92">
        <f t="shared" ref="E7:E10" si="0">D7-1.38%</f>
        <v>0.17104500746284426</v>
      </c>
    </row>
    <row r="8" spans="2:10" x14ac:dyDescent="0.4">
      <c r="B8" s="82">
        <f>Cálculo!O3</f>
        <v>9.4300000000000033</v>
      </c>
      <c r="C8" s="23"/>
      <c r="D8" s="83">
        <f>(1+SUMIFS(Cálculo!$N$1:$V$1,Cálculo!$N$3:$V$3,'Análise Sensibilidade'!B8))/(Cálculo!$K$1)-1</f>
        <v>0.18319871551279787</v>
      </c>
      <c r="E8" s="93">
        <f t="shared" si="0"/>
        <v>0.16939871551279786</v>
      </c>
    </row>
    <row r="9" spans="2:10" x14ac:dyDescent="0.4">
      <c r="B9" s="77">
        <f>Cálculo!P3</f>
        <v>9.4700000000000024</v>
      </c>
      <c r="C9" s="23"/>
      <c r="D9" s="79">
        <f>(1+SUMIFS(Cálculo!$N$1:$V$1,Cálculo!$N$3:$V$3,'Análise Sensibilidade'!B9))/(Cálculo!$K$1)-1</f>
        <v>0.18156589693424996</v>
      </c>
      <c r="E9" s="92">
        <f t="shared" si="0"/>
        <v>0.16776589693424995</v>
      </c>
    </row>
    <row r="10" spans="2:10" x14ac:dyDescent="0.4">
      <c r="B10" s="84">
        <f>Cálculo!Q3</f>
        <v>9.5100000000000016</v>
      </c>
      <c r="C10" s="23"/>
      <c r="D10" s="83">
        <f>(1+SUMIFS(Cálculo!$N$1:$V$1,Cálculo!$N$3:$V$3,'Análise Sensibilidade'!B10))/(Cálculo!$K$1)-1</f>
        <v>0.17994636779038831</v>
      </c>
      <c r="E10" s="93">
        <f t="shared" si="0"/>
        <v>0.1661463677903883</v>
      </c>
    </row>
    <row r="11" spans="2:10" x14ac:dyDescent="0.4">
      <c r="B11" s="99">
        <f>Cálculo!R3</f>
        <v>9.5500000000000007</v>
      </c>
      <c r="C11" s="98"/>
      <c r="D11" s="100">
        <f>(1+SUMIFS(Cálculo!$N$1:$V$1,Cálculo!$N$3:$V$3,'Análise Sensibilidade'!B11))/(Cálculo!$K$1)-1</f>
        <v>0.17833993264835013</v>
      </c>
      <c r="E11" s="101">
        <f>D11-1.38%</f>
        <v>0.16453993264835012</v>
      </c>
    </row>
    <row r="12" spans="2:10" x14ac:dyDescent="0.4">
      <c r="B12" s="173">
        <f>Cálculo!S3</f>
        <v>9.59</v>
      </c>
      <c r="C12" s="23"/>
      <c r="D12" s="94">
        <f>(1+SUMIFS(Cálculo!$N$1:$V$1,Cálculo!$N$3:$V$3,'Análise Sensibilidade'!B12))/(Cálculo!$K$1)-1</f>
        <v>0.17674644205947487</v>
      </c>
      <c r="E12" s="83">
        <f>D12-1.38%</f>
        <v>0.16294644205947487</v>
      </c>
      <c r="J12" s="47"/>
    </row>
    <row r="13" spans="2:10" x14ac:dyDescent="0.4">
      <c r="B13" s="77">
        <f>Cálculo!T3</f>
        <v>9.629999999999999</v>
      </c>
      <c r="C13" s="23"/>
      <c r="D13" s="95">
        <f>(1+SUMIFS(Cálculo!$N$1:$V$1,Cálculo!$N$3:$V$3,'Análise Sensibilidade'!B13))/(Cálculo!$K$1)-1</f>
        <v>0.17516570059090042</v>
      </c>
      <c r="E13" s="79">
        <f>D13-1.38%</f>
        <v>0.16136570059090041</v>
      </c>
    </row>
    <row r="14" spans="2:10" x14ac:dyDescent="0.4">
      <c r="B14" s="82">
        <f>Cálculo!U3</f>
        <v>9.6699999999999982</v>
      </c>
      <c r="C14" s="23"/>
      <c r="D14" s="83">
        <f>(1+SUMIFS(Cálculo!$N$1:$V$1,Cálculo!$N$3:$V$3,'Análise Sensibilidade'!B14))/(Cálculo!$K$1)-1</f>
        <v>0.17359754729791521</v>
      </c>
      <c r="E14" s="93">
        <f>D14-1.38%</f>
        <v>0.1597975472979152</v>
      </c>
    </row>
    <row r="15" spans="2:10" ht="15.65" customHeight="1" x14ac:dyDescent="0.4">
      <c r="B15" s="78">
        <f>Cálculo!V3</f>
        <v>9.7099999999999973</v>
      </c>
      <c r="C15" s="23"/>
      <c r="D15" s="79">
        <f>(1+SUMIFS(Cálculo!$N$1:$V$1,Cálculo!$N$3:$V$3,'Análise Sensibilidade'!B15))/(Cálculo!$K$1)-1</f>
        <v>0.17204180973975802</v>
      </c>
      <c r="E15" s="92">
        <f>D15-1.38%</f>
        <v>0.15824180973975802</v>
      </c>
    </row>
    <row r="16" spans="2:10" ht="18.649999999999999" customHeight="1" x14ac:dyDescent="0.4">
      <c r="B16" s="80"/>
      <c r="C16" s="23"/>
      <c r="D16" s="81"/>
      <c r="E16" s="81"/>
    </row>
    <row r="17" spans="1:7" x14ac:dyDescent="0.4">
      <c r="A17" s="74"/>
      <c r="B17" s="88" t="s">
        <v>89</v>
      </c>
      <c r="G17" s="1" t="s">
        <v>109</v>
      </c>
    </row>
    <row r="18" spans="1:7" x14ac:dyDescent="0.4">
      <c r="B18" s="86">
        <v>9.1999999999999993</v>
      </c>
      <c r="C18" s="87"/>
      <c r="D18" s="96">
        <f>(1+Cálculo!W1)/Cálculo!K1-1</f>
        <v>0.19285459343327926</v>
      </c>
      <c r="E18" s="97">
        <f>D18-1.38%</f>
        <v>0.17905459343327926</v>
      </c>
    </row>
    <row r="19" spans="1:7" x14ac:dyDescent="0.4">
      <c r="D19" s="235" t="s">
        <v>107</v>
      </c>
      <c r="E19" s="235"/>
    </row>
    <row r="20" spans="1:7" ht="16.25" customHeight="1" x14ac:dyDescent="0.4">
      <c r="D20" s="234">
        <f>Cálculo!W1</f>
        <v>0.2369408547878265</v>
      </c>
      <c r="E20" s="234"/>
    </row>
    <row r="21" spans="1:7" x14ac:dyDescent="0.4">
      <c r="F21" s="85"/>
    </row>
    <row r="22" spans="1:7" ht="23.5" customHeight="1" x14ac:dyDescent="0.4">
      <c r="B22" s="103"/>
      <c r="C22" s="103"/>
      <c r="D22" s="236" t="s">
        <v>106</v>
      </c>
      <c r="E22" s="236"/>
    </row>
    <row r="26" spans="1:7" s="43" customFormat="1" ht="13.5" customHeight="1" x14ac:dyDescent="0.35"/>
    <row r="27" spans="1:7" s="43" customFormat="1" ht="14.5" x14ac:dyDescent="0.35">
      <c r="B27" s="232" t="s">
        <v>136</v>
      </c>
      <c r="C27" s="233"/>
      <c r="D27" s="233"/>
    </row>
    <row r="28" spans="1:7" s="43" customFormat="1" ht="14.5" x14ac:dyDescent="0.35">
      <c r="B28" s="233"/>
      <c r="C28" s="233"/>
      <c r="D28" s="233"/>
    </row>
    <row r="29" spans="1:7" s="43" customFormat="1" ht="14.4" customHeight="1" x14ac:dyDescent="0.35">
      <c r="E29" s="104"/>
    </row>
  </sheetData>
  <mergeCells count="5">
    <mergeCell ref="D20:E20"/>
    <mergeCell ref="D19:E19"/>
    <mergeCell ref="D22:E22"/>
    <mergeCell ref="D5:E5"/>
    <mergeCell ref="B27:D28"/>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O13" sqref="O13"/>
    </sheetView>
  </sheetViews>
  <sheetFormatPr defaultColWidth="8.81640625" defaultRowHeight="16" x14ac:dyDescent="0.4"/>
  <cols>
    <col min="1" max="1" width="12" style="70" customWidth="1"/>
    <col min="2" max="2" width="14.81640625" style="71" customWidth="1"/>
    <col min="3" max="3" width="17.81640625" style="72" bestFit="1" customWidth="1"/>
    <col min="4" max="4" width="19.36328125" style="73" bestFit="1" customWidth="1"/>
    <col min="5" max="6" width="19.36328125" style="71" bestFit="1" customWidth="1"/>
    <col min="7" max="13" width="19.3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4" customFormat="1" ht="39" customHeight="1" x14ac:dyDescent="0.35">
      <c r="A1" s="167" t="s">
        <v>100</v>
      </c>
      <c r="B1" s="53"/>
      <c r="C1" s="53"/>
      <c r="D1" s="161"/>
      <c r="E1" s="161"/>
      <c r="F1" s="162"/>
      <c r="G1" s="163"/>
      <c r="H1" s="162"/>
      <c r="I1" s="162"/>
      <c r="J1" s="55">
        <v>0.20778937935829164</v>
      </c>
      <c r="K1" s="163">
        <v>1.0369586214424156</v>
      </c>
      <c r="L1" s="162"/>
      <c r="M1" s="108" t="s">
        <v>101</v>
      </c>
      <c r="N1" s="55">
        <f t="shared" ref="N1:W1" si="0">+XIRR(D7:D205,$A7:$A205)</f>
        <v>0.22863524556159975</v>
      </c>
      <c r="O1" s="55">
        <f t="shared" si="0"/>
        <v>0.22692810893058779</v>
      </c>
      <c r="P1" s="55">
        <f t="shared" si="0"/>
        <v>0.22523494362831123</v>
      </c>
      <c r="Q1" s="55">
        <f t="shared" si="0"/>
        <v>0.22355555891990661</v>
      </c>
      <c r="R1" s="55">
        <f t="shared" si="0"/>
        <v>0.2218897521495819</v>
      </c>
      <c r="S1" s="55">
        <f t="shared" si="0"/>
        <v>0.22023736834526061</v>
      </c>
      <c r="T1" s="55">
        <f t="shared" si="0"/>
        <v>0.21859820485115056</v>
      </c>
      <c r="U1" s="55">
        <f t="shared" si="0"/>
        <v>0.2169720947742462</v>
      </c>
      <c r="V1" s="55">
        <f t="shared" si="0"/>
        <v>0.21535885930061341</v>
      </c>
      <c r="W1" s="55">
        <f t="shared" si="0"/>
        <v>0.2369408547878265</v>
      </c>
    </row>
    <row r="2" spans="1:23" s="54" customFormat="1" ht="18.5" x14ac:dyDescent="0.4">
      <c r="A2" s="168"/>
      <c r="D2" s="56"/>
      <c r="E2" s="56"/>
      <c r="M2" s="57" t="s">
        <v>102</v>
      </c>
      <c r="N2" s="214">
        <v>9.9019999999999992</v>
      </c>
      <c r="O2" s="214">
        <v>9.9019999999999992</v>
      </c>
      <c r="P2" s="214">
        <v>9.9019999999999992</v>
      </c>
      <c r="Q2" s="214">
        <v>9.9019999999999992</v>
      </c>
      <c r="R2" s="214">
        <v>9.9019999999999992</v>
      </c>
      <c r="S2" s="214">
        <v>9.9019999999999992</v>
      </c>
      <c r="T2" s="214">
        <v>9.9019999999999992</v>
      </c>
      <c r="U2" s="214">
        <v>9.9019999999999992</v>
      </c>
      <c r="V2" s="214">
        <v>9.9019999999999992</v>
      </c>
      <c r="W2" s="214">
        <v>9.9019999999999992</v>
      </c>
    </row>
    <row r="3" spans="1:23" s="54" customFormat="1" x14ac:dyDescent="0.35">
      <c r="D3" s="56"/>
      <c r="E3" s="56"/>
      <c r="M3" s="58" t="s">
        <v>103</v>
      </c>
      <c r="N3" s="174">
        <v>9.3900000000000041</v>
      </c>
      <c r="O3" s="175">
        <v>9.4300000000000033</v>
      </c>
      <c r="P3" s="175">
        <v>9.4700000000000024</v>
      </c>
      <c r="Q3" s="174">
        <v>9.5100000000000016</v>
      </c>
      <c r="R3" s="175">
        <v>9.5500000000000007</v>
      </c>
      <c r="S3" s="176">
        <v>9.59</v>
      </c>
      <c r="T3" s="177">
        <v>9.629999999999999</v>
      </c>
      <c r="U3" s="177">
        <v>9.6699999999999982</v>
      </c>
      <c r="V3" s="176">
        <v>9.7099999999999973</v>
      </c>
      <c r="W3" s="60">
        <f>'Análise Sensibilidade'!B18</f>
        <v>9.1999999999999993</v>
      </c>
    </row>
    <row r="4" spans="1:23" s="64" customFormat="1" x14ac:dyDescent="0.4">
      <c r="A4" s="166"/>
      <c r="B4" s="169">
        <v>45625</v>
      </c>
      <c r="C4" s="61"/>
      <c r="D4" s="62"/>
      <c r="E4" s="63"/>
      <c r="F4" s="63"/>
      <c r="N4" s="65"/>
      <c r="O4" s="66"/>
      <c r="P4" s="66"/>
      <c r="Q4" s="66"/>
      <c r="R4" s="66"/>
      <c r="S4" s="66"/>
      <c r="T4" s="66"/>
      <c r="U4" s="66"/>
      <c r="V4" s="66"/>
      <c r="W4" s="66"/>
    </row>
    <row r="5" spans="1:23" s="64" customFormat="1" ht="39.65" customHeight="1" x14ac:dyDescent="0.4">
      <c r="A5" s="166"/>
      <c r="B5" s="169"/>
      <c r="C5" s="61"/>
      <c r="D5" s="62"/>
      <c r="E5" s="63"/>
      <c r="F5" s="63"/>
      <c r="N5" s="65"/>
      <c r="O5" s="66"/>
      <c r="P5" s="66"/>
      <c r="Q5" s="66"/>
      <c r="R5" s="66"/>
      <c r="S5" s="66"/>
      <c r="T5" s="66"/>
      <c r="U5" s="66"/>
      <c r="V5" s="66"/>
      <c r="W5" s="66"/>
    </row>
    <row r="6" spans="1:23" s="59" customFormat="1" ht="30.5" customHeight="1" x14ac:dyDescent="0.4">
      <c r="A6" s="67" t="s">
        <v>104</v>
      </c>
      <c r="B6" s="24"/>
      <c r="C6" s="165" t="s">
        <v>108</v>
      </c>
      <c r="D6" s="164"/>
      <c r="E6" s="164"/>
      <c r="F6" s="164"/>
      <c r="G6" s="164"/>
      <c r="H6" s="164"/>
      <c r="I6" s="164"/>
      <c r="J6" s="164"/>
      <c r="K6" s="164"/>
      <c r="L6" s="164"/>
      <c r="M6" s="164"/>
    </row>
    <row r="7" spans="1:23" s="59" customFormat="1" ht="18" customHeight="1" x14ac:dyDescent="0.4">
      <c r="A7" s="68">
        <f>EOMONTH(A8-1,0)</f>
        <v>45626</v>
      </c>
      <c r="C7" s="204">
        <v>-216887912.22000003</v>
      </c>
      <c r="D7" s="65">
        <f t="shared" ref="D7:M7" si="1">N3/N2*$C7</f>
        <v>-205673348.38879028</v>
      </c>
      <c r="E7" s="65">
        <f t="shared" si="1"/>
        <v>-206549486.18810353</v>
      </c>
      <c r="F7" s="65">
        <f t="shared" si="1"/>
        <v>-207425623.98741677</v>
      </c>
      <c r="G7" s="65">
        <f t="shared" si="1"/>
        <v>-208301761.78673002</v>
      </c>
      <c r="H7" s="65">
        <f t="shared" si="1"/>
        <v>-209177899.5860433</v>
      </c>
      <c r="I7" s="65">
        <f t="shared" si="1"/>
        <v>-210054037.38535655</v>
      </c>
      <c r="J7" s="65">
        <f t="shared" si="1"/>
        <v>-210930175.18466976</v>
      </c>
      <c r="K7" s="65">
        <f t="shared" si="1"/>
        <v>-211806312.98398304</v>
      </c>
      <c r="L7" s="65">
        <f t="shared" si="1"/>
        <v>-212682450.78329629</v>
      </c>
      <c r="M7" s="65">
        <f t="shared" si="1"/>
        <v>-201511693.84205213</v>
      </c>
    </row>
    <row r="8" spans="1:23" x14ac:dyDescent="0.4">
      <c r="A8" s="68">
        <f>EOMONTH(B4,0)</f>
        <v>45626</v>
      </c>
      <c r="B8" s="1"/>
      <c r="C8" s="1"/>
      <c r="D8" s="172">
        <v>5221229.9609602802</v>
      </c>
      <c r="E8" s="172">
        <v>5221229.9609602802</v>
      </c>
      <c r="F8" s="172">
        <v>5221229.9609602802</v>
      </c>
      <c r="G8" s="172">
        <v>5221229.9609602802</v>
      </c>
      <c r="H8" s="172">
        <v>5221229.9609602802</v>
      </c>
      <c r="I8" s="172">
        <v>5221229.9609602802</v>
      </c>
      <c r="J8" s="172">
        <v>5221229.9609602802</v>
      </c>
      <c r="K8" s="172">
        <v>5221229.9609602802</v>
      </c>
      <c r="L8" s="172">
        <v>5221229.9609602802</v>
      </c>
      <c r="M8" s="172">
        <v>5221229.9609602802</v>
      </c>
      <c r="N8" s="1"/>
      <c r="O8" s="1"/>
      <c r="P8" s="1"/>
      <c r="Q8" s="1"/>
      <c r="R8" s="1"/>
      <c r="S8" s="1"/>
      <c r="T8" s="1"/>
      <c r="U8" s="1"/>
      <c r="V8" s="1"/>
      <c r="W8" s="1"/>
    </row>
    <row r="9" spans="1:23" x14ac:dyDescent="0.4">
      <c r="A9" s="68">
        <f>EOMONTH(A8+1,0)</f>
        <v>45657</v>
      </c>
      <c r="B9" s="1"/>
      <c r="C9" s="1"/>
      <c r="D9" s="172">
        <v>3807176.9819759605</v>
      </c>
      <c r="E9" s="172">
        <v>3807176.9819759605</v>
      </c>
      <c r="F9" s="172">
        <v>3807176.9819759605</v>
      </c>
      <c r="G9" s="172">
        <v>3807176.9819759605</v>
      </c>
      <c r="H9" s="172">
        <v>3807176.9819759605</v>
      </c>
      <c r="I9" s="172">
        <v>3807176.9819759605</v>
      </c>
      <c r="J9" s="172">
        <v>3807176.9819759605</v>
      </c>
      <c r="K9" s="172">
        <v>3807176.9819759605</v>
      </c>
      <c r="L9" s="172">
        <v>3807176.9819759605</v>
      </c>
      <c r="M9" s="172">
        <v>3807176.9819759605</v>
      </c>
      <c r="N9" s="1"/>
      <c r="O9" s="1"/>
      <c r="P9" s="1"/>
      <c r="Q9" s="1"/>
      <c r="R9" s="1"/>
      <c r="S9" s="1"/>
      <c r="T9" s="1"/>
      <c r="U9" s="1"/>
      <c r="V9" s="1"/>
      <c r="W9" s="1"/>
    </row>
    <row r="10" spans="1:23" x14ac:dyDescent="0.4">
      <c r="A10" s="68">
        <f t="shared" ref="A10:A73" si="2">EOMONTH(A9+1,0)</f>
        <v>45688</v>
      </c>
      <c r="B10" s="1"/>
      <c r="C10" s="1"/>
      <c r="D10" s="172">
        <v>3908939.3447150695</v>
      </c>
      <c r="E10" s="172">
        <v>3908939.3447150695</v>
      </c>
      <c r="F10" s="172">
        <v>3908939.3447150695</v>
      </c>
      <c r="G10" s="172">
        <v>3908939.3447150695</v>
      </c>
      <c r="H10" s="172">
        <v>3908939.3447150695</v>
      </c>
      <c r="I10" s="172">
        <v>3908939.3447150695</v>
      </c>
      <c r="J10" s="172">
        <v>3908939.3447150695</v>
      </c>
      <c r="K10" s="172">
        <v>3908939.3447150695</v>
      </c>
      <c r="L10" s="172">
        <v>3908939.3447150695</v>
      </c>
      <c r="M10" s="172">
        <v>3908939.3447150695</v>
      </c>
      <c r="N10" s="1"/>
      <c r="O10" s="1"/>
      <c r="P10" s="1"/>
      <c r="Q10" s="1"/>
      <c r="R10" s="1"/>
      <c r="S10" s="1"/>
      <c r="T10" s="1"/>
      <c r="U10" s="1"/>
      <c r="V10" s="1"/>
      <c r="W10" s="1"/>
    </row>
    <row r="11" spans="1:23" x14ac:dyDescent="0.4">
      <c r="A11" s="68">
        <f t="shared" si="2"/>
        <v>45716</v>
      </c>
      <c r="B11" s="1"/>
      <c r="C11" s="1"/>
      <c r="D11" s="172">
        <v>4232896.9738026503</v>
      </c>
      <c r="E11" s="172">
        <v>4232896.9738026503</v>
      </c>
      <c r="F11" s="172">
        <v>4232896.9738026503</v>
      </c>
      <c r="G11" s="172">
        <v>4232896.9738026503</v>
      </c>
      <c r="H11" s="172">
        <v>4232896.9738026503</v>
      </c>
      <c r="I11" s="172">
        <v>4232896.9738026503</v>
      </c>
      <c r="J11" s="172">
        <v>4232896.9738026503</v>
      </c>
      <c r="K11" s="172">
        <v>4232896.9738026503</v>
      </c>
      <c r="L11" s="172">
        <v>4232896.9738026503</v>
      </c>
      <c r="M11" s="172">
        <v>4232896.9738026503</v>
      </c>
      <c r="N11" s="1"/>
      <c r="O11" s="1"/>
      <c r="P11" s="1"/>
      <c r="Q11" s="1"/>
      <c r="R11" s="1"/>
      <c r="S11" s="1"/>
      <c r="T11" s="1"/>
      <c r="U11" s="1"/>
      <c r="V11" s="1"/>
      <c r="W11" s="1"/>
    </row>
    <row r="12" spans="1:23" x14ac:dyDescent="0.4">
      <c r="A12" s="68">
        <f t="shared" si="2"/>
        <v>45747</v>
      </c>
      <c r="B12" s="1"/>
      <c r="C12" s="1"/>
      <c r="D12" s="172">
        <v>3897734.2350339508</v>
      </c>
      <c r="E12" s="172">
        <v>3897734.2350339508</v>
      </c>
      <c r="F12" s="172">
        <v>3897734.2350339508</v>
      </c>
      <c r="G12" s="172">
        <v>3897734.2350339508</v>
      </c>
      <c r="H12" s="172">
        <v>3897734.2350339508</v>
      </c>
      <c r="I12" s="172">
        <v>3897734.2350339508</v>
      </c>
      <c r="J12" s="172">
        <v>3897734.2350339508</v>
      </c>
      <c r="K12" s="172">
        <v>3897734.2350339508</v>
      </c>
      <c r="L12" s="172">
        <v>3897734.2350339508</v>
      </c>
      <c r="M12" s="172">
        <v>3897734.2350339508</v>
      </c>
      <c r="O12" s="1"/>
      <c r="P12" s="1"/>
      <c r="Q12" s="1"/>
      <c r="R12" s="1"/>
      <c r="S12" s="1"/>
      <c r="T12" s="1"/>
      <c r="U12" s="1"/>
      <c r="V12" s="1"/>
      <c r="W12" s="1"/>
    </row>
    <row r="13" spans="1:23" x14ac:dyDescent="0.4">
      <c r="A13" s="68">
        <f t="shared" si="2"/>
        <v>45777</v>
      </c>
      <c r="B13" s="1"/>
      <c r="C13" s="69"/>
      <c r="D13" s="172">
        <v>4273900.993040341</v>
      </c>
      <c r="E13" s="172">
        <v>4273900.993040341</v>
      </c>
      <c r="F13" s="172">
        <v>4273900.993040341</v>
      </c>
      <c r="G13" s="172">
        <v>4273900.993040341</v>
      </c>
      <c r="H13" s="172">
        <v>4273900.993040341</v>
      </c>
      <c r="I13" s="172">
        <v>4273900.993040341</v>
      </c>
      <c r="J13" s="172">
        <v>4273900.993040341</v>
      </c>
      <c r="K13" s="172">
        <v>4273900.993040341</v>
      </c>
      <c r="L13" s="172">
        <v>4273900.993040341</v>
      </c>
      <c r="M13" s="172">
        <v>4273900.993040341</v>
      </c>
      <c r="N13" s="1"/>
      <c r="O13" s="1"/>
      <c r="P13" s="1"/>
      <c r="Q13" s="1"/>
      <c r="R13" s="1"/>
      <c r="S13" s="1"/>
      <c r="T13" s="1"/>
      <c r="U13" s="1"/>
      <c r="V13" s="1"/>
      <c r="W13" s="1"/>
    </row>
    <row r="14" spans="1:23" x14ac:dyDescent="0.4">
      <c r="A14" s="68">
        <f t="shared" si="2"/>
        <v>45808</v>
      </c>
      <c r="B14" s="1"/>
      <c r="C14" s="69"/>
      <c r="D14" s="172">
        <v>4070858.2638400099</v>
      </c>
      <c r="E14" s="172">
        <v>4070858.2638400099</v>
      </c>
      <c r="F14" s="172">
        <v>4070858.2638400099</v>
      </c>
      <c r="G14" s="172">
        <v>4070858.2638400099</v>
      </c>
      <c r="H14" s="172">
        <v>4070858.2638400099</v>
      </c>
      <c r="I14" s="172">
        <v>4070858.2638400099</v>
      </c>
      <c r="J14" s="172">
        <v>4070858.2638400099</v>
      </c>
      <c r="K14" s="172">
        <v>4070858.2638400099</v>
      </c>
      <c r="L14" s="172">
        <v>4070858.2638400099</v>
      </c>
      <c r="M14" s="172">
        <v>4070858.2638400099</v>
      </c>
      <c r="N14" s="1"/>
      <c r="O14" s="1"/>
      <c r="P14" s="1"/>
      <c r="Q14" s="1"/>
      <c r="R14" s="1"/>
      <c r="S14" s="1"/>
      <c r="T14" s="1"/>
      <c r="U14" s="1"/>
      <c r="V14" s="1"/>
      <c r="W14" s="1"/>
    </row>
    <row r="15" spans="1:23" x14ac:dyDescent="0.4">
      <c r="A15" s="68">
        <f t="shared" si="2"/>
        <v>45838</v>
      </c>
      <c r="B15" s="1"/>
      <c r="C15" s="1"/>
      <c r="D15" s="172">
        <v>4162994.14232426</v>
      </c>
      <c r="E15" s="172">
        <v>4162994.14232426</v>
      </c>
      <c r="F15" s="172">
        <v>4162994.14232426</v>
      </c>
      <c r="G15" s="172">
        <v>4162994.14232426</v>
      </c>
      <c r="H15" s="172">
        <v>4162994.14232426</v>
      </c>
      <c r="I15" s="172">
        <v>4162994.14232426</v>
      </c>
      <c r="J15" s="172">
        <v>4162994.14232426</v>
      </c>
      <c r="K15" s="172">
        <v>4162994.14232426</v>
      </c>
      <c r="L15" s="172">
        <v>4162994.14232426</v>
      </c>
      <c r="M15" s="172">
        <v>4162994.14232426</v>
      </c>
      <c r="N15" s="1"/>
      <c r="O15" s="1"/>
      <c r="P15" s="1"/>
      <c r="Q15" s="1"/>
      <c r="R15" s="1"/>
      <c r="S15" s="1"/>
      <c r="T15" s="1"/>
      <c r="U15" s="1"/>
      <c r="V15" s="1"/>
      <c r="W15" s="1"/>
    </row>
    <row r="16" spans="1:23" x14ac:dyDescent="0.4">
      <c r="A16" s="68">
        <f t="shared" si="2"/>
        <v>45869</v>
      </c>
      <c r="B16" s="1"/>
      <c r="C16" s="1"/>
      <c r="D16" s="172">
        <v>4117423.60227801</v>
      </c>
      <c r="E16" s="172">
        <v>4117423.60227801</v>
      </c>
      <c r="F16" s="172">
        <v>4117423.60227801</v>
      </c>
      <c r="G16" s="172">
        <v>4117423.60227801</v>
      </c>
      <c r="H16" s="172">
        <v>4117423.60227801</v>
      </c>
      <c r="I16" s="172">
        <v>4117423.60227801</v>
      </c>
      <c r="J16" s="172">
        <v>4117423.60227801</v>
      </c>
      <c r="K16" s="172">
        <v>4117423.60227801</v>
      </c>
      <c r="L16" s="172">
        <v>4117423.60227801</v>
      </c>
      <c r="M16" s="172">
        <v>4117423.60227801</v>
      </c>
      <c r="N16" s="1"/>
      <c r="O16" s="1"/>
      <c r="P16" s="1"/>
      <c r="Q16" s="1"/>
      <c r="R16" s="1"/>
      <c r="S16" s="1"/>
      <c r="T16" s="1"/>
      <c r="U16" s="1"/>
      <c r="V16" s="1"/>
      <c r="W16" s="1"/>
    </row>
    <row r="17" spans="1:23" x14ac:dyDescent="0.4">
      <c r="A17" s="68">
        <f t="shared" si="2"/>
        <v>45900</v>
      </c>
      <c r="B17" s="1"/>
      <c r="C17" s="1"/>
      <c r="D17" s="172">
        <v>4145749.5828257496</v>
      </c>
      <c r="E17" s="172">
        <v>4145749.5828257496</v>
      </c>
      <c r="F17" s="172">
        <v>4145749.5828257496</v>
      </c>
      <c r="G17" s="172">
        <v>4145749.5828257496</v>
      </c>
      <c r="H17" s="172">
        <v>4145749.5828257496</v>
      </c>
      <c r="I17" s="172">
        <v>4145749.5828257496</v>
      </c>
      <c r="J17" s="172">
        <v>4145749.5828257496</v>
      </c>
      <c r="K17" s="172">
        <v>4145749.5828257496</v>
      </c>
      <c r="L17" s="172">
        <v>4145749.5828257496</v>
      </c>
      <c r="M17" s="172">
        <v>4145749.5828257496</v>
      </c>
      <c r="N17" s="1"/>
      <c r="O17" s="1"/>
      <c r="P17" s="1"/>
      <c r="Q17" s="1"/>
      <c r="R17" s="1"/>
      <c r="S17" s="1"/>
      <c r="T17" s="1"/>
      <c r="U17" s="1"/>
      <c r="V17" s="1"/>
      <c r="W17" s="1"/>
    </row>
    <row r="18" spans="1:23" x14ac:dyDescent="0.4">
      <c r="A18" s="68">
        <f t="shared" si="2"/>
        <v>45930</v>
      </c>
      <c r="B18" s="1"/>
      <c r="C18" s="1"/>
      <c r="D18" s="172">
        <v>4151898.3553829407</v>
      </c>
      <c r="E18" s="172">
        <v>4151898.3553829407</v>
      </c>
      <c r="F18" s="172">
        <v>4151898.3553829407</v>
      </c>
      <c r="G18" s="172">
        <v>4151898.3553829407</v>
      </c>
      <c r="H18" s="172">
        <v>4151898.3553829407</v>
      </c>
      <c r="I18" s="172">
        <v>4151898.3553829407</v>
      </c>
      <c r="J18" s="172">
        <v>4151898.3553829407</v>
      </c>
      <c r="K18" s="172">
        <v>4151898.3553829407</v>
      </c>
      <c r="L18" s="172">
        <v>4151898.3553829407</v>
      </c>
      <c r="M18" s="172">
        <v>4151898.3553829407</v>
      </c>
      <c r="N18" s="1"/>
      <c r="O18" s="1"/>
      <c r="P18" s="1"/>
      <c r="Q18" s="1"/>
      <c r="R18" s="1"/>
      <c r="S18" s="1"/>
      <c r="T18" s="1"/>
      <c r="U18" s="1"/>
      <c r="V18" s="1"/>
      <c r="W18" s="1"/>
    </row>
    <row r="19" spans="1:23" x14ac:dyDescent="0.4">
      <c r="A19" s="68">
        <f t="shared" si="2"/>
        <v>45961</v>
      </c>
      <c r="B19" s="1"/>
      <c r="C19" s="1"/>
      <c r="D19" s="172">
        <v>4027478.6484346599</v>
      </c>
      <c r="E19" s="172">
        <v>4027478.6484346599</v>
      </c>
      <c r="F19" s="172">
        <v>4027478.6484346599</v>
      </c>
      <c r="G19" s="172">
        <v>4027478.6484346599</v>
      </c>
      <c r="H19" s="172">
        <v>4027478.6484346599</v>
      </c>
      <c r="I19" s="172">
        <v>4027478.6484346599</v>
      </c>
      <c r="J19" s="172">
        <v>4027478.6484346599</v>
      </c>
      <c r="K19" s="172">
        <v>4027478.6484346599</v>
      </c>
      <c r="L19" s="172">
        <v>4027478.6484346599</v>
      </c>
      <c r="M19" s="172">
        <v>4027478.6484346599</v>
      </c>
      <c r="N19" s="1"/>
      <c r="O19" s="1"/>
      <c r="P19" s="1"/>
      <c r="Q19" s="1"/>
      <c r="R19" s="1"/>
      <c r="S19" s="1"/>
      <c r="T19" s="1"/>
      <c r="U19" s="1"/>
      <c r="V19" s="1"/>
      <c r="W19" s="1"/>
    </row>
    <row r="20" spans="1:23" x14ac:dyDescent="0.4">
      <c r="A20" s="68">
        <f t="shared" si="2"/>
        <v>45991</v>
      </c>
      <c r="B20" s="1"/>
      <c r="C20" s="1"/>
      <c r="D20" s="172">
        <v>4681508.1978389695</v>
      </c>
      <c r="E20" s="172">
        <v>4681508.1978389695</v>
      </c>
      <c r="F20" s="172">
        <v>4681508.1978389695</v>
      </c>
      <c r="G20" s="172">
        <v>4681508.1978389695</v>
      </c>
      <c r="H20" s="172">
        <v>4681508.1978389695</v>
      </c>
      <c r="I20" s="172">
        <v>4681508.1978389695</v>
      </c>
      <c r="J20" s="172">
        <v>4681508.1978389695</v>
      </c>
      <c r="K20" s="172">
        <v>4681508.1978389695</v>
      </c>
      <c r="L20" s="172">
        <v>4681508.1978389695</v>
      </c>
      <c r="M20" s="172">
        <v>4681508.1978389695</v>
      </c>
      <c r="N20" s="1"/>
      <c r="O20" s="1"/>
      <c r="P20" s="1"/>
      <c r="Q20" s="1"/>
      <c r="R20" s="1"/>
      <c r="S20" s="1"/>
      <c r="T20" s="1"/>
      <c r="U20" s="1"/>
      <c r="V20" s="1"/>
      <c r="W20" s="1"/>
    </row>
    <row r="21" spans="1:23" x14ac:dyDescent="0.4">
      <c r="A21" s="68">
        <f t="shared" si="2"/>
        <v>46022</v>
      </c>
      <c r="B21" s="1"/>
      <c r="C21" s="1"/>
      <c r="D21" s="172">
        <v>3999109.2067646398</v>
      </c>
      <c r="E21" s="172">
        <v>3999109.2067646398</v>
      </c>
      <c r="F21" s="172">
        <v>3999109.2067646398</v>
      </c>
      <c r="G21" s="172">
        <v>3999109.2067646398</v>
      </c>
      <c r="H21" s="172">
        <v>3999109.2067646398</v>
      </c>
      <c r="I21" s="172">
        <v>3999109.2067646398</v>
      </c>
      <c r="J21" s="172">
        <v>3999109.2067646398</v>
      </c>
      <c r="K21" s="172">
        <v>3999109.2067646398</v>
      </c>
      <c r="L21" s="172">
        <v>3999109.2067646398</v>
      </c>
      <c r="M21" s="172">
        <v>3999109.2067646398</v>
      </c>
      <c r="N21" s="1"/>
      <c r="O21" s="1"/>
      <c r="P21" s="1"/>
      <c r="Q21" s="1"/>
      <c r="R21" s="1"/>
      <c r="S21" s="1"/>
      <c r="T21" s="1"/>
      <c r="U21" s="1"/>
      <c r="V21" s="1"/>
      <c r="W21" s="1"/>
    </row>
    <row r="22" spans="1:23" x14ac:dyDescent="0.4">
      <c r="A22" s="68">
        <f t="shared" si="2"/>
        <v>46053</v>
      </c>
      <c r="B22" s="1"/>
      <c r="C22" s="1"/>
      <c r="D22" s="172">
        <v>4032329.8103240393</v>
      </c>
      <c r="E22" s="172">
        <v>4032329.8103240393</v>
      </c>
      <c r="F22" s="172">
        <v>4032329.8103240393</v>
      </c>
      <c r="G22" s="172">
        <v>4032329.8103240393</v>
      </c>
      <c r="H22" s="172">
        <v>4032329.8103240393</v>
      </c>
      <c r="I22" s="172">
        <v>4032329.8103240393</v>
      </c>
      <c r="J22" s="172">
        <v>4032329.8103240393</v>
      </c>
      <c r="K22" s="172">
        <v>4032329.8103240393</v>
      </c>
      <c r="L22" s="172">
        <v>4032329.8103240393</v>
      </c>
      <c r="M22" s="172">
        <v>4032329.8103240393</v>
      </c>
      <c r="N22" s="1"/>
      <c r="O22" s="1"/>
      <c r="P22" s="1"/>
      <c r="Q22" s="1"/>
      <c r="R22" s="1"/>
      <c r="S22" s="1"/>
      <c r="T22" s="1"/>
      <c r="U22" s="1"/>
      <c r="V22" s="1"/>
      <c r="W22" s="1"/>
    </row>
    <row r="23" spans="1:23" x14ac:dyDescent="0.4">
      <c r="A23" s="68">
        <f t="shared" si="2"/>
        <v>46081</v>
      </c>
      <c r="B23" s="1"/>
      <c r="C23" s="1"/>
      <c r="D23" s="172">
        <v>3982508.9336529793</v>
      </c>
      <c r="E23" s="172">
        <v>3982508.9336529793</v>
      </c>
      <c r="F23" s="172">
        <v>3982508.9336529793</v>
      </c>
      <c r="G23" s="172">
        <v>3982508.9336529793</v>
      </c>
      <c r="H23" s="172">
        <v>3982508.9336529793</v>
      </c>
      <c r="I23" s="172">
        <v>3982508.9336529793</v>
      </c>
      <c r="J23" s="172">
        <v>3982508.9336529793</v>
      </c>
      <c r="K23" s="172">
        <v>3982508.9336529793</v>
      </c>
      <c r="L23" s="172">
        <v>3982508.9336529793</v>
      </c>
      <c r="M23" s="172">
        <v>3982508.9336529793</v>
      </c>
      <c r="N23" s="1"/>
      <c r="O23" s="1"/>
      <c r="P23" s="1"/>
      <c r="Q23" s="1"/>
      <c r="R23" s="1"/>
      <c r="S23" s="1"/>
      <c r="T23" s="1"/>
      <c r="U23" s="1"/>
      <c r="V23" s="1"/>
      <c r="W23" s="1"/>
    </row>
    <row r="24" spans="1:23" x14ac:dyDescent="0.4">
      <c r="A24" s="68">
        <f t="shared" si="2"/>
        <v>46112</v>
      </c>
      <c r="B24" s="1"/>
      <c r="C24" s="1"/>
      <c r="D24" s="172">
        <v>3868598.2386602103</v>
      </c>
      <c r="E24" s="172">
        <v>3868598.2386602103</v>
      </c>
      <c r="F24" s="172">
        <v>3868598.2386602103</v>
      </c>
      <c r="G24" s="172">
        <v>3868598.2386602103</v>
      </c>
      <c r="H24" s="172">
        <v>3868598.2386602103</v>
      </c>
      <c r="I24" s="172">
        <v>3868598.2386602103</v>
      </c>
      <c r="J24" s="172">
        <v>3868598.2386602103</v>
      </c>
      <c r="K24" s="172">
        <v>3868598.2386602103</v>
      </c>
      <c r="L24" s="172">
        <v>3868598.2386602103</v>
      </c>
      <c r="M24" s="172">
        <v>3868598.2386602103</v>
      </c>
      <c r="N24" s="1"/>
      <c r="O24" s="1"/>
      <c r="P24" s="1"/>
      <c r="Q24" s="1"/>
      <c r="R24" s="1"/>
      <c r="S24" s="1"/>
      <c r="T24" s="1"/>
      <c r="U24" s="1"/>
      <c r="V24" s="1"/>
      <c r="W24" s="1"/>
    </row>
    <row r="25" spans="1:23" x14ac:dyDescent="0.4">
      <c r="A25" s="68">
        <f t="shared" si="2"/>
        <v>46142</v>
      </c>
      <c r="B25" s="1"/>
      <c r="C25" s="1"/>
      <c r="D25" s="172">
        <v>4056078.7300202795</v>
      </c>
      <c r="E25" s="172">
        <v>4056078.7300202795</v>
      </c>
      <c r="F25" s="172">
        <v>4056078.7300202795</v>
      </c>
      <c r="G25" s="172">
        <v>4056078.7300202795</v>
      </c>
      <c r="H25" s="172">
        <v>4056078.7300202795</v>
      </c>
      <c r="I25" s="172">
        <v>4056078.7300202795</v>
      </c>
      <c r="J25" s="172">
        <v>4056078.7300202795</v>
      </c>
      <c r="K25" s="172">
        <v>4056078.7300202795</v>
      </c>
      <c r="L25" s="172">
        <v>4056078.7300202795</v>
      </c>
      <c r="M25" s="172">
        <v>4056078.7300202795</v>
      </c>
      <c r="N25" s="1"/>
      <c r="O25" s="1"/>
      <c r="P25" s="1"/>
      <c r="Q25" s="1"/>
      <c r="R25" s="1"/>
      <c r="S25" s="1"/>
      <c r="T25" s="1"/>
      <c r="U25" s="1"/>
      <c r="V25" s="1"/>
      <c r="W25" s="1"/>
    </row>
    <row r="26" spans="1:23" x14ac:dyDescent="0.4">
      <c r="A26" s="68">
        <f t="shared" si="2"/>
        <v>46173</v>
      </c>
      <c r="B26" s="1"/>
      <c r="C26" s="1"/>
      <c r="D26" s="172">
        <v>4022835.7360980203</v>
      </c>
      <c r="E26" s="172">
        <v>4022835.7360980203</v>
      </c>
      <c r="F26" s="172">
        <v>4022835.7360980203</v>
      </c>
      <c r="G26" s="172">
        <v>4022835.7360980203</v>
      </c>
      <c r="H26" s="172">
        <v>4022835.7360980203</v>
      </c>
      <c r="I26" s="172">
        <v>4022835.7360980203</v>
      </c>
      <c r="J26" s="172">
        <v>4022835.7360980203</v>
      </c>
      <c r="K26" s="172">
        <v>4022835.7360980203</v>
      </c>
      <c r="L26" s="172">
        <v>4022835.7360980203</v>
      </c>
      <c r="M26" s="172">
        <v>4022835.7360980203</v>
      </c>
      <c r="N26" s="1"/>
      <c r="O26" s="1"/>
      <c r="P26" s="1"/>
      <c r="Q26" s="1"/>
      <c r="R26" s="1"/>
      <c r="S26" s="1"/>
      <c r="T26" s="1"/>
      <c r="U26" s="1"/>
      <c r="V26" s="1"/>
      <c r="W26" s="1"/>
    </row>
    <row r="27" spans="1:23" x14ac:dyDescent="0.4">
      <c r="A27" s="68">
        <f t="shared" si="2"/>
        <v>46203</v>
      </c>
      <c r="B27" s="1"/>
      <c r="C27" s="1"/>
      <c r="D27" s="172">
        <v>3982046.8178955405</v>
      </c>
      <c r="E27" s="172">
        <v>3982046.8178955405</v>
      </c>
      <c r="F27" s="172">
        <v>3982046.8178955405</v>
      </c>
      <c r="G27" s="172">
        <v>3982046.8178955405</v>
      </c>
      <c r="H27" s="172">
        <v>3982046.8178955405</v>
      </c>
      <c r="I27" s="172">
        <v>3982046.8178955405</v>
      </c>
      <c r="J27" s="172">
        <v>3982046.8178955405</v>
      </c>
      <c r="K27" s="172">
        <v>3982046.8178955405</v>
      </c>
      <c r="L27" s="172">
        <v>3982046.8178955405</v>
      </c>
      <c r="M27" s="172">
        <v>3982046.8178955405</v>
      </c>
      <c r="N27" s="1"/>
      <c r="O27" s="1"/>
      <c r="P27" s="1"/>
      <c r="Q27" s="1"/>
      <c r="R27" s="1"/>
      <c r="S27" s="1"/>
      <c r="T27" s="1"/>
      <c r="U27" s="1"/>
      <c r="V27" s="1"/>
      <c r="W27" s="1"/>
    </row>
    <row r="28" spans="1:23" x14ac:dyDescent="0.4">
      <c r="A28" s="68">
        <f t="shared" si="2"/>
        <v>46234</v>
      </c>
      <c r="B28" s="1"/>
      <c r="C28" s="1"/>
      <c r="D28" s="172">
        <v>4025920.4173756</v>
      </c>
      <c r="E28" s="172">
        <v>4025920.4173756</v>
      </c>
      <c r="F28" s="172">
        <v>4025920.4173756</v>
      </c>
      <c r="G28" s="172">
        <v>4025920.4173756</v>
      </c>
      <c r="H28" s="172">
        <v>4025920.4173756</v>
      </c>
      <c r="I28" s="172">
        <v>4025920.4173756</v>
      </c>
      <c r="J28" s="172">
        <v>4025920.4173756</v>
      </c>
      <c r="K28" s="172">
        <v>4025920.4173756</v>
      </c>
      <c r="L28" s="172">
        <v>4025920.4173756</v>
      </c>
      <c r="M28" s="172">
        <v>4025920.4173756</v>
      </c>
      <c r="N28" s="1"/>
      <c r="O28" s="1"/>
      <c r="P28" s="1"/>
      <c r="Q28" s="1"/>
      <c r="R28" s="1"/>
      <c r="S28" s="1"/>
      <c r="T28" s="1"/>
      <c r="U28" s="1"/>
      <c r="V28" s="1"/>
      <c r="W28" s="1"/>
    </row>
    <row r="29" spans="1:23" x14ac:dyDescent="0.4">
      <c r="A29" s="68">
        <f>EOMONTH(A28+1,0)</f>
        <v>46265</v>
      </c>
      <c r="B29" s="1"/>
      <c r="C29" s="1"/>
      <c r="D29" s="172">
        <v>4006473.5433814111</v>
      </c>
      <c r="E29" s="172">
        <v>4006473.5433814111</v>
      </c>
      <c r="F29" s="172">
        <v>4006473.5433814111</v>
      </c>
      <c r="G29" s="172">
        <v>4006473.5433814111</v>
      </c>
      <c r="H29" s="172">
        <v>4006473.5433814111</v>
      </c>
      <c r="I29" s="172">
        <v>4006473.5433814111</v>
      </c>
      <c r="J29" s="172">
        <v>4006473.5433814111</v>
      </c>
      <c r="K29" s="172">
        <v>4006473.5433814111</v>
      </c>
      <c r="L29" s="172">
        <v>4006473.5433814111</v>
      </c>
      <c r="M29" s="172">
        <v>4006473.5433814111</v>
      </c>
      <c r="N29" s="1"/>
      <c r="O29" s="1"/>
      <c r="P29" s="1"/>
      <c r="Q29" s="1"/>
      <c r="R29" s="1"/>
      <c r="S29" s="1"/>
      <c r="T29" s="1"/>
      <c r="U29" s="1"/>
      <c r="V29" s="1"/>
      <c r="W29" s="1"/>
    </row>
    <row r="30" spans="1:23" x14ac:dyDescent="0.4">
      <c r="A30" s="68">
        <f t="shared" si="2"/>
        <v>46295</v>
      </c>
      <c r="B30" s="1"/>
      <c r="C30" s="1"/>
      <c r="D30" s="172">
        <v>4011152.1218600399</v>
      </c>
      <c r="E30" s="172">
        <v>4011152.1218600399</v>
      </c>
      <c r="F30" s="172">
        <v>4011152.1218600399</v>
      </c>
      <c r="G30" s="172">
        <v>4011152.1218600399</v>
      </c>
      <c r="H30" s="172">
        <v>4011152.1218600399</v>
      </c>
      <c r="I30" s="172">
        <v>4011152.1218600399</v>
      </c>
      <c r="J30" s="172">
        <v>4011152.1218600399</v>
      </c>
      <c r="K30" s="172">
        <v>4011152.1218600399</v>
      </c>
      <c r="L30" s="172">
        <v>4011152.1218600399</v>
      </c>
      <c r="M30" s="172">
        <v>4011152.1218600399</v>
      </c>
      <c r="N30" s="1"/>
      <c r="O30" s="1"/>
      <c r="P30" s="1"/>
      <c r="Q30" s="1"/>
      <c r="R30" s="1"/>
      <c r="S30" s="1"/>
      <c r="T30" s="1"/>
      <c r="U30" s="1"/>
      <c r="V30" s="1"/>
      <c r="W30" s="1"/>
    </row>
    <row r="31" spans="1:23" x14ac:dyDescent="0.4">
      <c r="A31" s="68">
        <f t="shared" si="2"/>
        <v>46326</v>
      </c>
      <c r="B31" s="1"/>
      <c r="C31" s="1"/>
      <c r="D31" s="172">
        <v>4080644.9874575199</v>
      </c>
      <c r="E31" s="172">
        <v>4080644.9874575199</v>
      </c>
      <c r="F31" s="172">
        <v>4080644.9874575199</v>
      </c>
      <c r="G31" s="172">
        <v>4080644.9874575199</v>
      </c>
      <c r="H31" s="172">
        <v>4080644.9874575199</v>
      </c>
      <c r="I31" s="172">
        <v>4080644.9874575199</v>
      </c>
      <c r="J31" s="172">
        <v>4080644.9874575199</v>
      </c>
      <c r="K31" s="172">
        <v>4080644.9874575199</v>
      </c>
      <c r="L31" s="172">
        <v>4080644.9874575199</v>
      </c>
      <c r="M31" s="172">
        <v>4080644.9874575199</v>
      </c>
      <c r="N31" s="1"/>
      <c r="O31" s="1"/>
      <c r="P31" s="1"/>
      <c r="Q31" s="1"/>
      <c r="R31" s="1"/>
      <c r="S31" s="1"/>
      <c r="T31" s="1"/>
      <c r="U31" s="1"/>
      <c r="V31" s="1"/>
      <c r="W31" s="1"/>
    </row>
    <row r="32" spans="1:23" x14ac:dyDescent="0.4">
      <c r="A32" s="68">
        <f t="shared" si="2"/>
        <v>46356</v>
      </c>
      <c r="B32" s="1"/>
      <c r="C32" s="1"/>
      <c r="D32" s="172">
        <v>3935750.1900070896</v>
      </c>
      <c r="E32" s="172">
        <v>3935750.1900070896</v>
      </c>
      <c r="F32" s="172">
        <v>3935750.1900070896</v>
      </c>
      <c r="G32" s="172">
        <v>3935750.1900070896</v>
      </c>
      <c r="H32" s="172">
        <v>3935750.1900070896</v>
      </c>
      <c r="I32" s="172">
        <v>3935750.1900070896</v>
      </c>
      <c r="J32" s="172">
        <v>3935750.1900070896</v>
      </c>
      <c r="K32" s="172">
        <v>3935750.1900070896</v>
      </c>
      <c r="L32" s="172">
        <v>3935750.1900070896</v>
      </c>
      <c r="M32" s="172">
        <v>3935750.1900070896</v>
      </c>
      <c r="N32" s="1"/>
      <c r="O32" s="1"/>
      <c r="P32" s="1"/>
      <c r="Q32" s="1"/>
      <c r="R32" s="1"/>
      <c r="S32" s="1"/>
      <c r="T32" s="1"/>
      <c r="U32" s="1"/>
      <c r="V32" s="1"/>
      <c r="W32" s="1"/>
    </row>
    <row r="33" spans="1:23" x14ac:dyDescent="0.4">
      <c r="A33" s="68">
        <f t="shared" si="2"/>
        <v>46387</v>
      </c>
      <c r="B33" s="1"/>
      <c r="C33" s="1"/>
      <c r="D33" s="172">
        <v>3950502.2216821685</v>
      </c>
      <c r="E33" s="172">
        <v>3950502.2216821685</v>
      </c>
      <c r="F33" s="172">
        <v>3950502.2216821685</v>
      </c>
      <c r="G33" s="172">
        <v>3950502.2216821685</v>
      </c>
      <c r="H33" s="172">
        <v>3950502.2216821685</v>
      </c>
      <c r="I33" s="172">
        <v>3950502.2216821685</v>
      </c>
      <c r="J33" s="172">
        <v>3950502.2216821685</v>
      </c>
      <c r="K33" s="172">
        <v>3950502.2216821685</v>
      </c>
      <c r="L33" s="172">
        <v>3950502.2216821685</v>
      </c>
      <c r="M33" s="172">
        <v>3950502.2216821685</v>
      </c>
      <c r="N33" s="1"/>
      <c r="O33" s="1"/>
      <c r="P33" s="1"/>
      <c r="Q33" s="1"/>
      <c r="R33" s="1"/>
      <c r="S33" s="1"/>
      <c r="T33" s="1"/>
      <c r="U33" s="1"/>
      <c r="V33" s="1"/>
      <c r="W33" s="1"/>
    </row>
    <row r="34" spans="1:23" x14ac:dyDescent="0.4">
      <c r="A34" s="68">
        <f t="shared" si="2"/>
        <v>46418</v>
      </c>
      <c r="B34" s="1"/>
      <c r="C34" s="1"/>
      <c r="D34" s="172">
        <v>3916552.7775596306</v>
      </c>
      <c r="E34" s="172">
        <v>3916552.7775596306</v>
      </c>
      <c r="F34" s="172">
        <v>3916552.7775596306</v>
      </c>
      <c r="G34" s="172">
        <v>3916552.7775596306</v>
      </c>
      <c r="H34" s="172">
        <v>3916552.7775596306</v>
      </c>
      <c r="I34" s="172">
        <v>3916552.7775596306</v>
      </c>
      <c r="J34" s="172">
        <v>3916552.7775596306</v>
      </c>
      <c r="K34" s="172">
        <v>3916552.7775596306</v>
      </c>
      <c r="L34" s="172">
        <v>3916552.7775596306</v>
      </c>
      <c r="M34" s="172">
        <v>3916552.7775596306</v>
      </c>
      <c r="N34" s="1"/>
      <c r="O34" s="1"/>
      <c r="P34" s="1"/>
      <c r="Q34" s="1"/>
      <c r="R34" s="1"/>
      <c r="S34" s="1"/>
      <c r="T34" s="1"/>
      <c r="U34" s="1"/>
      <c r="V34" s="1"/>
      <c r="W34" s="1"/>
    </row>
    <row r="35" spans="1:23" x14ac:dyDescent="0.4">
      <c r="A35" s="68">
        <f t="shared" si="2"/>
        <v>46446</v>
      </c>
      <c r="B35" s="1"/>
      <c r="C35" s="1"/>
      <c r="D35" s="172">
        <v>3893176.606685929</v>
      </c>
      <c r="E35" s="172">
        <v>3893176.606685929</v>
      </c>
      <c r="F35" s="172">
        <v>3893176.606685929</v>
      </c>
      <c r="G35" s="172">
        <v>3893176.606685929</v>
      </c>
      <c r="H35" s="172">
        <v>3893176.606685929</v>
      </c>
      <c r="I35" s="172">
        <v>3893176.606685929</v>
      </c>
      <c r="J35" s="172">
        <v>3893176.606685929</v>
      </c>
      <c r="K35" s="172">
        <v>3893176.606685929</v>
      </c>
      <c r="L35" s="172">
        <v>3893176.606685929</v>
      </c>
      <c r="M35" s="172">
        <v>3893176.606685929</v>
      </c>
      <c r="N35" s="1"/>
      <c r="O35" s="1"/>
      <c r="P35" s="1"/>
      <c r="Q35" s="1"/>
      <c r="R35" s="1"/>
      <c r="S35" s="1"/>
      <c r="T35" s="1"/>
      <c r="U35" s="1"/>
      <c r="V35" s="1"/>
      <c r="W35" s="1"/>
    </row>
    <row r="36" spans="1:23" x14ac:dyDescent="0.4">
      <c r="A36" s="68">
        <f t="shared" si="2"/>
        <v>46477</v>
      </c>
      <c r="B36" s="1"/>
      <c r="C36" s="1"/>
      <c r="D36" s="172">
        <v>3833720.569764799</v>
      </c>
      <c r="E36" s="172">
        <v>3833720.569764799</v>
      </c>
      <c r="F36" s="172">
        <v>3833720.569764799</v>
      </c>
      <c r="G36" s="172">
        <v>3833720.569764799</v>
      </c>
      <c r="H36" s="172">
        <v>3833720.569764799</v>
      </c>
      <c r="I36" s="172">
        <v>3833720.569764799</v>
      </c>
      <c r="J36" s="172">
        <v>3833720.569764799</v>
      </c>
      <c r="K36" s="172">
        <v>3833720.569764799</v>
      </c>
      <c r="L36" s="172">
        <v>3833720.569764799</v>
      </c>
      <c r="M36" s="172">
        <v>3833720.569764799</v>
      </c>
      <c r="N36" s="1"/>
      <c r="O36" s="1"/>
      <c r="P36" s="1"/>
      <c r="Q36" s="1"/>
      <c r="R36" s="1"/>
      <c r="S36" s="1"/>
      <c r="T36" s="1"/>
      <c r="U36" s="1"/>
      <c r="V36" s="1"/>
      <c r="W36" s="1"/>
    </row>
    <row r="37" spans="1:23" x14ac:dyDescent="0.4">
      <c r="A37" s="68">
        <f t="shared" si="2"/>
        <v>46507</v>
      </c>
      <c r="B37" s="1"/>
      <c r="C37" s="1"/>
      <c r="D37" s="172">
        <v>3954669.8003462004</v>
      </c>
      <c r="E37" s="172">
        <v>3954669.8003462004</v>
      </c>
      <c r="F37" s="172">
        <v>3954669.8003462004</v>
      </c>
      <c r="G37" s="172">
        <v>3954669.8003462004</v>
      </c>
      <c r="H37" s="172">
        <v>3954669.8003462004</v>
      </c>
      <c r="I37" s="172">
        <v>3954669.8003462004</v>
      </c>
      <c r="J37" s="172">
        <v>3954669.8003462004</v>
      </c>
      <c r="K37" s="172">
        <v>3954669.8003462004</v>
      </c>
      <c r="L37" s="172">
        <v>3954669.8003462004</v>
      </c>
      <c r="M37" s="172">
        <v>3954669.8003462004</v>
      </c>
      <c r="N37" s="1"/>
      <c r="O37" s="1"/>
      <c r="P37" s="1"/>
      <c r="Q37" s="1"/>
      <c r="R37" s="1"/>
      <c r="S37" s="1"/>
      <c r="T37" s="1"/>
      <c r="U37" s="1"/>
      <c r="V37" s="1"/>
      <c r="W37" s="1"/>
    </row>
    <row r="38" spans="1:23" x14ac:dyDescent="0.4">
      <c r="A38" s="68">
        <f t="shared" si="2"/>
        <v>46538</v>
      </c>
      <c r="B38" s="1"/>
      <c r="C38" s="1"/>
      <c r="D38" s="172">
        <v>3923103.9601486693</v>
      </c>
      <c r="E38" s="172">
        <v>3923103.9601486693</v>
      </c>
      <c r="F38" s="172">
        <v>3923103.9601486693</v>
      </c>
      <c r="G38" s="172">
        <v>3923103.9601486693</v>
      </c>
      <c r="H38" s="172">
        <v>3923103.9601486693</v>
      </c>
      <c r="I38" s="172">
        <v>3923103.9601486693</v>
      </c>
      <c r="J38" s="172">
        <v>3923103.9601486693</v>
      </c>
      <c r="K38" s="172">
        <v>3923103.9601486693</v>
      </c>
      <c r="L38" s="172">
        <v>3923103.9601486693</v>
      </c>
      <c r="M38" s="172">
        <v>3923103.9601486693</v>
      </c>
      <c r="N38" s="1"/>
      <c r="O38" s="1"/>
      <c r="P38" s="1"/>
      <c r="Q38" s="1"/>
      <c r="R38" s="1"/>
      <c r="S38" s="1"/>
      <c r="T38" s="1"/>
      <c r="U38" s="1"/>
      <c r="V38" s="1"/>
      <c r="W38" s="1"/>
    </row>
    <row r="39" spans="1:23" x14ac:dyDescent="0.4">
      <c r="A39" s="68">
        <f t="shared" si="2"/>
        <v>46568</v>
      </c>
      <c r="B39" s="1"/>
      <c r="C39" s="1"/>
      <c r="D39" s="172">
        <v>3940913.5542193502</v>
      </c>
      <c r="E39" s="172">
        <v>3940913.5542193502</v>
      </c>
      <c r="F39" s="172">
        <v>3940913.5542193502</v>
      </c>
      <c r="G39" s="172">
        <v>3940913.5542193502</v>
      </c>
      <c r="H39" s="172">
        <v>3940913.5542193502</v>
      </c>
      <c r="I39" s="172">
        <v>3940913.5542193502</v>
      </c>
      <c r="J39" s="172">
        <v>3940913.5542193502</v>
      </c>
      <c r="K39" s="172">
        <v>3940913.5542193502</v>
      </c>
      <c r="L39" s="172">
        <v>3940913.5542193502</v>
      </c>
      <c r="M39" s="172">
        <v>3940913.5542193502</v>
      </c>
      <c r="N39" s="1"/>
      <c r="O39" s="1"/>
      <c r="P39" s="1"/>
      <c r="Q39" s="1"/>
      <c r="R39" s="1"/>
      <c r="S39" s="1"/>
      <c r="T39" s="1"/>
      <c r="U39" s="1"/>
      <c r="V39" s="1"/>
      <c r="W39" s="1"/>
    </row>
    <row r="40" spans="1:23" x14ac:dyDescent="0.4">
      <c r="A40" s="68">
        <f t="shared" si="2"/>
        <v>46599</v>
      </c>
      <c r="B40" s="1"/>
      <c r="C40" s="1"/>
      <c r="D40" s="172">
        <v>9576099.4583922178</v>
      </c>
      <c r="E40" s="172">
        <v>9576099.4583922178</v>
      </c>
      <c r="F40" s="172">
        <v>9576099.4583922178</v>
      </c>
      <c r="G40" s="172">
        <v>9576099.4583922178</v>
      </c>
      <c r="H40" s="172">
        <v>9576099.4583922178</v>
      </c>
      <c r="I40" s="172">
        <v>9576099.4583922178</v>
      </c>
      <c r="J40" s="172">
        <v>9576099.4583922178</v>
      </c>
      <c r="K40" s="172">
        <v>9576099.4583922178</v>
      </c>
      <c r="L40" s="172">
        <v>9576099.4583922178</v>
      </c>
      <c r="M40" s="172">
        <v>9576099.4583922178</v>
      </c>
      <c r="N40" s="1"/>
      <c r="O40" s="1"/>
      <c r="P40" s="1"/>
      <c r="Q40" s="1"/>
      <c r="R40" s="1"/>
      <c r="S40" s="1"/>
      <c r="T40" s="1"/>
      <c r="U40" s="1"/>
      <c r="V40" s="1"/>
      <c r="W40" s="1"/>
    </row>
    <row r="41" spans="1:23" x14ac:dyDescent="0.4">
      <c r="A41" s="68">
        <f t="shared" si="2"/>
        <v>46630</v>
      </c>
      <c r="B41" s="1"/>
      <c r="C41" s="1"/>
      <c r="D41" s="172">
        <v>20695778.245963126</v>
      </c>
      <c r="E41" s="172">
        <v>20695778.245963126</v>
      </c>
      <c r="F41" s="172">
        <v>20695778.245963126</v>
      </c>
      <c r="G41" s="172">
        <v>20695778.245963126</v>
      </c>
      <c r="H41" s="172">
        <v>20695778.245963126</v>
      </c>
      <c r="I41" s="172">
        <v>20695778.245963126</v>
      </c>
      <c r="J41" s="172">
        <v>20695778.245963126</v>
      </c>
      <c r="K41" s="172">
        <v>20695778.245963126</v>
      </c>
      <c r="L41" s="172">
        <v>20695778.245963126</v>
      </c>
      <c r="M41" s="172">
        <v>20695778.245963126</v>
      </c>
      <c r="N41" s="1"/>
      <c r="O41" s="1"/>
      <c r="P41" s="1"/>
      <c r="Q41" s="1"/>
      <c r="R41" s="1"/>
      <c r="S41" s="1"/>
      <c r="T41" s="1"/>
      <c r="U41" s="1"/>
      <c r="V41" s="1"/>
      <c r="W41" s="1"/>
    </row>
    <row r="42" spans="1:23" x14ac:dyDescent="0.4">
      <c r="A42" s="68">
        <f t="shared" si="2"/>
        <v>46660</v>
      </c>
      <c r="B42" s="1"/>
      <c r="C42" s="1"/>
      <c r="D42" s="172">
        <v>3561642.7157617793</v>
      </c>
      <c r="E42" s="172">
        <v>3561642.7157617793</v>
      </c>
      <c r="F42" s="172">
        <v>3561642.7157617793</v>
      </c>
      <c r="G42" s="172">
        <v>3561642.7157617793</v>
      </c>
      <c r="H42" s="172">
        <v>3561642.7157617793</v>
      </c>
      <c r="I42" s="172">
        <v>3561642.7157617793</v>
      </c>
      <c r="J42" s="172">
        <v>3561642.7157617793</v>
      </c>
      <c r="K42" s="172">
        <v>3561642.7157617793</v>
      </c>
      <c r="L42" s="172">
        <v>3561642.7157617793</v>
      </c>
      <c r="M42" s="172">
        <v>3561642.7157617793</v>
      </c>
      <c r="N42" s="1"/>
      <c r="O42" s="1"/>
      <c r="P42" s="1"/>
      <c r="Q42" s="1"/>
      <c r="R42" s="1"/>
      <c r="S42" s="1"/>
      <c r="T42" s="1"/>
      <c r="U42" s="1"/>
      <c r="V42" s="1"/>
      <c r="W42" s="1"/>
    </row>
    <row r="43" spans="1:23" x14ac:dyDescent="0.4">
      <c r="A43" s="68">
        <f t="shared" si="2"/>
        <v>46691</v>
      </c>
      <c r="B43" s="1"/>
      <c r="C43" s="1"/>
      <c r="D43" s="172">
        <v>3545132.7681150306</v>
      </c>
      <c r="E43" s="172">
        <v>3545132.7681150306</v>
      </c>
      <c r="F43" s="172">
        <v>3545132.7681150306</v>
      </c>
      <c r="G43" s="172">
        <v>3545132.7681150306</v>
      </c>
      <c r="H43" s="172">
        <v>3545132.7681150306</v>
      </c>
      <c r="I43" s="172">
        <v>3545132.7681150306</v>
      </c>
      <c r="J43" s="172">
        <v>3545132.7681150306</v>
      </c>
      <c r="K43" s="172">
        <v>3545132.7681150306</v>
      </c>
      <c r="L43" s="172">
        <v>3545132.7681150306</v>
      </c>
      <c r="M43" s="172">
        <v>3545132.7681150306</v>
      </c>
      <c r="N43" s="1"/>
      <c r="O43" s="1"/>
      <c r="P43" s="1"/>
      <c r="Q43" s="1"/>
      <c r="R43" s="1"/>
      <c r="S43" s="1"/>
      <c r="T43" s="1"/>
      <c r="U43" s="1"/>
      <c r="V43" s="1"/>
      <c r="W43" s="1"/>
    </row>
    <row r="44" spans="1:23" x14ac:dyDescent="0.4">
      <c r="A44" s="68">
        <f t="shared" si="2"/>
        <v>46721</v>
      </c>
      <c r="B44" s="1"/>
      <c r="C44" s="1"/>
      <c r="D44" s="172">
        <v>3580045.6142310495</v>
      </c>
      <c r="E44" s="172">
        <v>3580045.6142310495</v>
      </c>
      <c r="F44" s="172">
        <v>3580045.6142310495</v>
      </c>
      <c r="G44" s="172">
        <v>3580045.6142310495</v>
      </c>
      <c r="H44" s="172">
        <v>3580045.6142310495</v>
      </c>
      <c r="I44" s="172">
        <v>3580045.6142310495</v>
      </c>
      <c r="J44" s="172">
        <v>3580045.6142310495</v>
      </c>
      <c r="K44" s="172">
        <v>3580045.6142310495</v>
      </c>
      <c r="L44" s="172">
        <v>3580045.6142310495</v>
      </c>
      <c r="M44" s="172">
        <v>3580045.6142310495</v>
      </c>
      <c r="N44" s="1"/>
      <c r="O44" s="1"/>
      <c r="P44" s="1"/>
      <c r="Q44" s="1"/>
      <c r="R44" s="1"/>
      <c r="S44" s="1"/>
      <c r="T44" s="1"/>
      <c r="U44" s="1"/>
      <c r="V44" s="1"/>
      <c r="W44" s="1"/>
    </row>
    <row r="45" spans="1:23" x14ac:dyDescent="0.4">
      <c r="A45" s="68">
        <f t="shared" si="2"/>
        <v>46752</v>
      </c>
      <c r="B45" s="1"/>
      <c r="C45" s="1"/>
      <c r="D45" s="172">
        <v>3562384.4583835504</v>
      </c>
      <c r="E45" s="172">
        <v>3562384.4583835504</v>
      </c>
      <c r="F45" s="172">
        <v>3562384.4583835504</v>
      </c>
      <c r="G45" s="172">
        <v>3562384.4583835504</v>
      </c>
      <c r="H45" s="172">
        <v>3562384.4583835504</v>
      </c>
      <c r="I45" s="172">
        <v>3562384.4583835504</v>
      </c>
      <c r="J45" s="172">
        <v>3562384.4583835504</v>
      </c>
      <c r="K45" s="172">
        <v>3562384.4583835504</v>
      </c>
      <c r="L45" s="172">
        <v>3562384.4583835504</v>
      </c>
      <c r="M45" s="172">
        <v>3562384.4583835504</v>
      </c>
      <c r="N45" s="1"/>
      <c r="O45" s="1"/>
      <c r="P45" s="1"/>
      <c r="Q45" s="1"/>
      <c r="R45" s="1"/>
      <c r="S45" s="1"/>
      <c r="T45" s="1"/>
      <c r="U45" s="1"/>
      <c r="V45" s="1"/>
      <c r="W45" s="1"/>
    </row>
    <row r="46" spans="1:23" x14ac:dyDescent="0.4">
      <c r="A46" s="68">
        <f t="shared" si="2"/>
        <v>46783</v>
      </c>
      <c r="B46" s="1"/>
      <c r="C46" s="1"/>
      <c r="D46" s="172">
        <v>3507122.5069612092</v>
      </c>
      <c r="E46" s="172">
        <v>3507122.5069612092</v>
      </c>
      <c r="F46" s="172">
        <v>3507122.5069612092</v>
      </c>
      <c r="G46" s="172">
        <v>3507122.5069612092</v>
      </c>
      <c r="H46" s="172">
        <v>3507122.5069612092</v>
      </c>
      <c r="I46" s="172">
        <v>3507122.5069612092</v>
      </c>
      <c r="J46" s="172">
        <v>3507122.5069612092</v>
      </c>
      <c r="K46" s="172">
        <v>3507122.5069612092</v>
      </c>
      <c r="L46" s="172">
        <v>3507122.5069612092</v>
      </c>
      <c r="M46" s="172">
        <v>3507122.5069612092</v>
      </c>
      <c r="N46" s="1"/>
      <c r="O46" s="1"/>
      <c r="P46" s="1"/>
      <c r="Q46" s="1"/>
      <c r="R46" s="1"/>
      <c r="S46" s="1"/>
      <c r="T46" s="1"/>
      <c r="U46" s="1"/>
      <c r="V46" s="1"/>
      <c r="W46" s="1"/>
    </row>
    <row r="47" spans="1:23" x14ac:dyDescent="0.4">
      <c r="A47" s="68">
        <f t="shared" si="2"/>
        <v>46812</v>
      </c>
      <c r="B47" s="1"/>
      <c r="C47" s="1"/>
      <c r="D47" s="172">
        <v>3556231.6736468705</v>
      </c>
      <c r="E47" s="172">
        <v>3556231.6736468705</v>
      </c>
      <c r="F47" s="172">
        <v>3556231.6736468705</v>
      </c>
      <c r="G47" s="172">
        <v>3556231.6736468705</v>
      </c>
      <c r="H47" s="172">
        <v>3556231.6736468705</v>
      </c>
      <c r="I47" s="172">
        <v>3556231.6736468705</v>
      </c>
      <c r="J47" s="172">
        <v>3556231.6736468705</v>
      </c>
      <c r="K47" s="172">
        <v>3556231.6736468705</v>
      </c>
      <c r="L47" s="172">
        <v>3556231.6736468705</v>
      </c>
      <c r="M47" s="172">
        <v>3556231.6736468705</v>
      </c>
      <c r="N47" s="1"/>
      <c r="O47" s="1"/>
      <c r="P47" s="1"/>
      <c r="Q47" s="1"/>
      <c r="R47" s="1"/>
      <c r="S47" s="1"/>
      <c r="T47" s="1"/>
      <c r="U47" s="1"/>
      <c r="V47" s="1"/>
      <c r="W47" s="1"/>
    </row>
    <row r="48" spans="1:23" x14ac:dyDescent="0.4">
      <c r="A48" s="68">
        <f t="shared" si="2"/>
        <v>46843</v>
      </c>
      <c r="B48" s="1"/>
      <c r="C48" s="1"/>
      <c r="D48" s="172">
        <v>3440857.3903827397</v>
      </c>
      <c r="E48" s="172">
        <v>3440857.3903827397</v>
      </c>
      <c r="F48" s="172">
        <v>3440857.3903827397</v>
      </c>
      <c r="G48" s="172">
        <v>3440857.3903827397</v>
      </c>
      <c r="H48" s="172">
        <v>3440857.3903827397</v>
      </c>
      <c r="I48" s="172">
        <v>3440857.3903827397</v>
      </c>
      <c r="J48" s="172">
        <v>3440857.3903827397</v>
      </c>
      <c r="K48" s="172">
        <v>3440857.3903827397</v>
      </c>
      <c r="L48" s="172">
        <v>3440857.3903827397</v>
      </c>
      <c r="M48" s="172">
        <v>3440857.3903827397</v>
      </c>
      <c r="N48" s="1"/>
      <c r="O48" s="1"/>
      <c r="P48" s="1"/>
      <c r="Q48" s="1"/>
      <c r="R48" s="1"/>
      <c r="S48" s="1"/>
      <c r="T48" s="1"/>
      <c r="U48" s="1"/>
      <c r="V48" s="1"/>
      <c r="W48" s="1"/>
    </row>
    <row r="49" spans="1:23" x14ac:dyDescent="0.4">
      <c r="A49" s="68">
        <f t="shared" si="2"/>
        <v>46873</v>
      </c>
      <c r="B49" s="1"/>
      <c r="C49" s="1"/>
      <c r="D49" s="172">
        <v>3562864.4933504406</v>
      </c>
      <c r="E49" s="172">
        <v>3562864.4933504406</v>
      </c>
      <c r="F49" s="172">
        <v>3562864.4933504406</v>
      </c>
      <c r="G49" s="172">
        <v>3562864.4933504406</v>
      </c>
      <c r="H49" s="172">
        <v>3562864.4933504406</v>
      </c>
      <c r="I49" s="172">
        <v>3562864.4933504406</v>
      </c>
      <c r="J49" s="172">
        <v>3562864.4933504406</v>
      </c>
      <c r="K49" s="172">
        <v>3562864.4933504406</v>
      </c>
      <c r="L49" s="172">
        <v>3562864.4933504406</v>
      </c>
      <c r="M49" s="172">
        <v>3562864.4933504406</v>
      </c>
      <c r="N49" s="1"/>
      <c r="O49" s="1"/>
      <c r="P49" s="1"/>
      <c r="Q49" s="1"/>
      <c r="R49" s="1"/>
      <c r="S49" s="1"/>
      <c r="T49" s="1"/>
      <c r="U49" s="1"/>
      <c r="V49" s="1"/>
      <c r="W49" s="1"/>
    </row>
    <row r="50" spans="1:23" x14ac:dyDescent="0.4">
      <c r="A50" s="68">
        <f t="shared" si="2"/>
        <v>46904</v>
      </c>
      <c r="B50" s="1"/>
      <c r="C50" s="1"/>
      <c r="D50" s="172">
        <v>3548998.8116510506</v>
      </c>
      <c r="E50" s="172">
        <v>3548998.8116510506</v>
      </c>
      <c r="F50" s="172">
        <v>3548998.8116510506</v>
      </c>
      <c r="G50" s="172">
        <v>3548998.8116510506</v>
      </c>
      <c r="H50" s="172">
        <v>3548998.8116510506</v>
      </c>
      <c r="I50" s="172">
        <v>3548998.8116510506</v>
      </c>
      <c r="J50" s="172">
        <v>3548998.8116510506</v>
      </c>
      <c r="K50" s="172">
        <v>3548998.8116510506</v>
      </c>
      <c r="L50" s="172">
        <v>3548998.8116510506</v>
      </c>
      <c r="M50" s="172">
        <v>3548998.8116510506</v>
      </c>
      <c r="N50" s="1"/>
      <c r="O50" s="1"/>
      <c r="P50" s="1"/>
      <c r="Q50" s="1"/>
      <c r="R50" s="1"/>
      <c r="S50" s="1"/>
      <c r="T50" s="1"/>
      <c r="U50" s="1"/>
      <c r="V50" s="1"/>
      <c r="W50" s="1"/>
    </row>
    <row r="51" spans="1:23" x14ac:dyDescent="0.4">
      <c r="A51" s="68">
        <f t="shared" si="2"/>
        <v>46934</v>
      </c>
      <c r="B51" s="1"/>
      <c r="C51" s="1"/>
      <c r="D51" s="172">
        <v>3526051.1186364903</v>
      </c>
      <c r="E51" s="172">
        <v>3526051.1186364903</v>
      </c>
      <c r="F51" s="172">
        <v>3526051.1186364903</v>
      </c>
      <c r="G51" s="172">
        <v>3526051.1186364903</v>
      </c>
      <c r="H51" s="172">
        <v>3526051.1186364903</v>
      </c>
      <c r="I51" s="172">
        <v>3526051.1186364903</v>
      </c>
      <c r="J51" s="172">
        <v>3526051.1186364903</v>
      </c>
      <c r="K51" s="172">
        <v>3526051.1186364903</v>
      </c>
      <c r="L51" s="172">
        <v>3526051.1186364903</v>
      </c>
      <c r="M51" s="172">
        <v>3526051.1186364903</v>
      </c>
      <c r="N51" s="1"/>
      <c r="O51" s="1"/>
      <c r="P51" s="1"/>
      <c r="Q51" s="1"/>
      <c r="R51" s="1"/>
      <c r="S51" s="1"/>
      <c r="T51" s="1"/>
      <c r="U51" s="1"/>
      <c r="V51" s="1"/>
      <c r="W51" s="1"/>
    </row>
    <row r="52" spans="1:23" x14ac:dyDescent="0.4">
      <c r="A52" s="68">
        <f t="shared" si="2"/>
        <v>46965</v>
      </c>
      <c r="B52" s="1"/>
      <c r="C52" s="1"/>
      <c r="D52" s="172">
        <v>3534418.9404543494</v>
      </c>
      <c r="E52" s="172">
        <v>3534418.9404543494</v>
      </c>
      <c r="F52" s="172">
        <v>3534418.9404543494</v>
      </c>
      <c r="G52" s="172">
        <v>3534418.9404543494</v>
      </c>
      <c r="H52" s="172">
        <v>3534418.9404543494</v>
      </c>
      <c r="I52" s="172">
        <v>3534418.9404543494</v>
      </c>
      <c r="J52" s="172">
        <v>3534418.9404543494</v>
      </c>
      <c r="K52" s="172">
        <v>3534418.9404543494</v>
      </c>
      <c r="L52" s="172">
        <v>3534418.9404543494</v>
      </c>
      <c r="M52" s="172">
        <v>3534418.9404543494</v>
      </c>
      <c r="N52" s="1"/>
      <c r="O52" s="1"/>
      <c r="P52" s="1"/>
      <c r="Q52" s="1"/>
      <c r="R52" s="1"/>
      <c r="S52" s="1"/>
      <c r="T52" s="1"/>
      <c r="U52" s="1"/>
      <c r="V52" s="1"/>
      <c r="W52" s="1"/>
    </row>
    <row r="53" spans="1:23" x14ac:dyDescent="0.4">
      <c r="A53" s="68">
        <f t="shared" si="2"/>
        <v>46996</v>
      </c>
      <c r="B53" s="1"/>
      <c r="C53" s="1"/>
      <c r="D53" s="172">
        <v>3524286.8485029601</v>
      </c>
      <c r="E53" s="172">
        <v>3524286.8485029601</v>
      </c>
      <c r="F53" s="172">
        <v>3524286.8485029601</v>
      </c>
      <c r="G53" s="172">
        <v>3524286.8485029601</v>
      </c>
      <c r="H53" s="172">
        <v>3524286.8485029601</v>
      </c>
      <c r="I53" s="172">
        <v>3524286.8485029601</v>
      </c>
      <c r="J53" s="172">
        <v>3524286.8485029601</v>
      </c>
      <c r="K53" s="172">
        <v>3524286.8485029601</v>
      </c>
      <c r="L53" s="172">
        <v>3524286.8485029601</v>
      </c>
      <c r="M53" s="172">
        <v>3524286.8485029601</v>
      </c>
      <c r="N53" s="1"/>
      <c r="O53" s="1"/>
      <c r="P53" s="1"/>
      <c r="Q53" s="1"/>
      <c r="R53" s="1"/>
      <c r="S53" s="1"/>
      <c r="T53" s="1"/>
      <c r="U53" s="1"/>
      <c r="V53" s="1"/>
      <c r="W53" s="1"/>
    </row>
    <row r="54" spans="1:23" x14ac:dyDescent="0.4">
      <c r="A54" s="68">
        <f t="shared" si="2"/>
        <v>47026</v>
      </c>
      <c r="B54" s="1"/>
      <c r="C54" s="1"/>
      <c r="D54" s="172">
        <v>3780971.1075143595</v>
      </c>
      <c r="E54" s="172">
        <v>3780971.1075143595</v>
      </c>
      <c r="F54" s="172">
        <v>3780971.1075143595</v>
      </c>
      <c r="G54" s="172">
        <v>3780971.1075143595</v>
      </c>
      <c r="H54" s="172">
        <v>3780971.1075143595</v>
      </c>
      <c r="I54" s="172">
        <v>3780971.1075143595</v>
      </c>
      <c r="J54" s="172">
        <v>3780971.1075143595</v>
      </c>
      <c r="K54" s="172">
        <v>3780971.1075143595</v>
      </c>
      <c r="L54" s="172">
        <v>3780971.1075143595</v>
      </c>
      <c r="M54" s="172">
        <v>3780971.1075143595</v>
      </c>
      <c r="N54" s="1"/>
      <c r="O54" s="1"/>
      <c r="P54" s="1"/>
      <c r="Q54" s="1"/>
      <c r="R54" s="1"/>
      <c r="S54" s="1"/>
      <c r="T54" s="1"/>
      <c r="U54" s="1"/>
      <c r="V54" s="1"/>
      <c r="W54" s="1"/>
    </row>
    <row r="55" spans="1:23" x14ac:dyDescent="0.4">
      <c r="A55" s="68">
        <f t="shared" si="2"/>
        <v>47057</v>
      </c>
      <c r="B55" s="1"/>
      <c r="C55" s="1"/>
      <c r="D55" s="172">
        <v>3543145.7653465797</v>
      </c>
      <c r="E55" s="172">
        <v>3543145.7653465797</v>
      </c>
      <c r="F55" s="172">
        <v>3543145.7653465797</v>
      </c>
      <c r="G55" s="172">
        <v>3543145.7653465797</v>
      </c>
      <c r="H55" s="172">
        <v>3543145.7653465797</v>
      </c>
      <c r="I55" s="172">
        <v>3543145.7653465797</v>
      </c>
      <c r="J55" s="172">
        <v>3543145.7653465797</v>
      </c>
      <c r="K55" s="172">
        <v>3543145.7653465797</v>
      </c>
      <c r="L55" s="172">
        <v>3543145.7653465797</v>
      </c>
      <c r="M55" s="172">
        <v>3543145.7653465797</v>
      </c>
      <c r="N55" s="1"/>
      <c r="O55" s="1"/>
      <c r="P55" s="1"/>
      <c r="Q55" s="1"/>
      <c r="R55" s="1"/>
      <c r="S55" s="1"/>
      <c r="T55" s="1"/>
      <c r="U55" s="1"/>
      <c r="V55" s="1"/>
      <c r="W55" s="1"/>
    </row>
    <row r="56" spans="1:23" x14ac:dyDescent="0.4">
      <c r="A56" s="68">
        <f t="shared" si="2"/>
        <v>47087</v>
      </c>
      <c r="B56" s="1"/>
      <c r="C56" s="1"/>
      <c r="D56" s="172">
        <v>3494831.3740797602</v>
      </c>
      <c r="E56" s="172">
        <v>3494831.3740797602</v>
      </c>
      <c r="F56" s="172">
        <v>3494831.3740797602</v>
      </c>
      <c r="G56" s="172">
        <v>3494831.3740797602</v>
      </c>
      <c r="H56" s="172">
        <v>3494831.3740797602</v>
      </c>
      <c r="I56" s="172">
        <v>3494831.3740797602</v>
      </c>
      <c r="J56" s="172">
        <v>3494831.3740797602</v>
      </c>
      <c r="K56" s="172">
        <v>3494831.3740797602</v>
      </c>
      <c r="L56" s="172">
        <v>3494831.3740797602</v>
      </c>
      <c r="M56" s="172">
        <v>3494831.3740797602</v>
      </c>
      <c r="N56" s="1"/>
      <c r="O56" s="1"/>
      <c r="P56" s="1"/>
      <c r="Q56" s="1"/>
      <c r="R56" s="1"/>
      <c r="S56" s="1"/>
      <c r="T56" s="1"/>
      <c r="U56" s="1"/>
      <c r="V56" s="1"/>
      <c r="W56" s="1"/>
    </row>
    <row r="57" spans="1:23" x14ac:dyDescent="0.4">
      <c r="A57" s="68">
        <f t="shared" si="2"/>
        <v>47118</v>
      </c>
      <c r="B57" s="1"/>
      <c r="C57" s="1"/>
      <c r="D57" s="172">
        <v>3522620.9025267907</v>
      </c>
      <c r="E57" s="172">
        <v>3522620.9025267907</v>
      </c>
      <c r="F57" s="172">
        <v>3522620.9025267907</v>
      </c>
      <c r="G57" s="172">
        <v>3522620.9025267907</v>
      </c>
      <c r="H57" s="172">
        <v>3522620.9025267907</v>
      </c>
      <c r="I57" s="172">
        <v>3522620.9025267907</v>
      </c>
      <c r="J57" s="172">
        <v>3522620.9025267907</v>
      </c>
      <c r="K57" s="172">
        <v>3522620.9025267907</v>
      </c>
      <c r="L57" s="172">
        <v>3522620.9025267907</v>
      </c>
      <c r="M57" s="172">
        <v>3522620.9025267907</v>
      </c>
      <c r="N57" s="1"/>
      <c r="O57" s="1"/>
      <c r="P57" s="1"/>
      <c r="Q57" s="1"/>
      <c r="R57" s="1"/>
      <c r="S57" s="1"/>
      <c r="T57" s="1"/>
      <c r="U57" s="1"/>
      <c r="V57" s="1"/>
      <c r="W57" s="1"/>
    </row>
    <row r="58" spans="1:23" x14ac:dyDescent="0.4">
      <c r="A58" s="68">
        <f t="shared" si="2"/>
        <v>47149</v>
      </c>
      <c r="B58" s="1"/>
      <c r="C58" s="1"/>
      <c r="D58" s="172">
        <v>3535545.5601227698</v>
      </c>
      <c r="E58" s="172">
        <v>3535545.5601227698</v>
      </c>
      <c r="F58" s="172">
        <v>3535545.5601227698</v>
      </c>
      <c r="G58" s="172">
        <v>3535545.5601227698</v>
      </c>
      <c r="H58" s="172">
        <v>3535545.5601227698</v>
      </c>
      <c r="I58" s="172">
        <v>3535545.5601227698</v>
      </c>
      <c r="J58" s="172">
        <v>3535545.5601227698</v>
      </c>
      <c r="K58" s="172">
        <v>3535545.5601227698</v>
      </c>
      <c r="L58" s="172">
        <v>3535545.5601227698</v>
      </c>
      <c r="M58" s="172">
        <v>3535545.5601227698</v>
      </c>
      <c r="N58" s="1"/>
      <c r="O58" s="1"/>
      <c r="P58" s="1"/>
      <c r="Q58" s="1"/>
      <c r="R58" s="1"/>
      <c r="S58" s="1"/>
      <c r="T58" s="1"/>
      <c r="U58" s="1"/>
      <c r="V58" s="1"/>
      <c r="W58" s="1"/>
    </row>
    <row r="59" spans="1:23" x14ac:dyDescent="0.4">
      <c r="A59" s="68">
        <f t="shared" si="2"/>
        <v>47177</v>
      </c>
      <c r="B59" s="1"/>
      <c r="C59" s="1"/>
      <c r="D59" s="172">
        <v>3481892.1181087401</v>
      </c>
      <c r="E59" s="172">
        <v>3481892.1181087401</v>
      </c>
      <c r="F59" s="172">
        <v>3481892.1181087401</v>
      </c>
      <c r="G59" s="172">
        <v>3481892.1181087401</v>
      </c>
      <c r="H59" s="172">
        <v>3481892.1181087401</v>
      </c>
      <c r="I59" s="172">
        <v>3481892.1181087401</v>
      </c>
      <c r="J59" s="172">
        <v>3481892.1181087401</v>
      </c>
      <c r="K59" s="172">
        <v>3481892.1181087401</v>
      </c>
      <c r="L59" s="172">
        <v>3481892.1181087401</v>
      </c>
      <c r="M59" s="172">
        <v>3481892.1181087401</v>
      </c>
      <c r="N59" s="1"/>
      <c r="O59" s="1"/>
      <c r="P59" s="1"/>
      <c r="Q59" s="1"/>
      <c r="R59" s="1"/>
      <c r="S59" s="1"/>
      <c r="T59" s="1"/>
      <c r="U59" s="1"/>
      <c r="V59" s="1"/>
      <c r="W59" s="1"/>
    </row>
    <row r="60" spans="1:23" x14ac:dyDescent="0.4">
      <c r="A60" s="68">
        <f t="shared" si="2"/>
        <v>47208</v>
      </c>
      <c r="B60" s="1"/>
      <c r="C60" s="1"/>
      <c r="D60" s="172">
        <v>3425076.38439416</v>
      </c>
      <c r="E60" s="172">
        <v>3425076.38439416</v>
      </c>
      <c r="F60" s="172">
        <v>3425076.38439416</v>
      </c>
      <c r="G60" s="172">
        <v>3425076.38439416</v>
      </c>
      <c r="H60" s="172">
        <v>3425076.38439416</v>
      </c>
      <c r="I60" s="172">
        <v>3425076.38439416</v>
      </c>
      <c r="J60" s="172">
        <v>3425076.38439416</v>
      </c>
      <c r="K60" s="172">
        <v>3425076.38439416</v>
      </c>
      <c r="L60" s="172">
        <v>3425076.38439416</v>
      </c>
      <c r="M60" s="172">
        <v>3425076.38439416</v>
      </c>
      <c r="N60" s="1"/>
      <c r="O60" s="1"/>
      <c r="P60" s="1"/>
      <c r="Q60" s="1"/>
      <c r="R60" s="1"/>
      <c r="S60" s="1"/>
      <c r="T60" s="1"/>
      <c r="U60" s="1"/>
      <c r="V60" s="1"/>
      <c r="W60" s="1"/>
    </row>
    <row r="61" spans="1:23" x14ac:dyDescent="0.4">
      <c r="A61" s="68">
        <f t="shared" si="2"/>
        <v>47238</v>
      </c>
      <c r="B61" s="1"/>
      <c r="C61" s="1"/>
      <c r="D61" s="172">
        <v>3562811.6445917096</v>
      </c>
      <c r="E61" s="172">
        <v>3562811.6445917096</v>
      </c>
      <c r="F61" s="172">
        <v>3562811.6445917096</v>
      </c>
      <c r="G61" s="172">
        <v>3562811.6445917096</v>
      </c>
      <c r="H61" s="172">
        <v>3562811.6445917096</v>
      </c>
      <c r="I61" s="172">
        <v>3562811.6445917096</v>
      </c>
      <c r="J61" s="172">
        <v>3562811.6445917096</v>
      </c>
      <c r="K61" s="172">
        <v>3562811.6445917096</v>
      </c>
      <c r="L61" s="172">
        <v>3562811.6445917096</v>
      </c>
      <c r="M61" s="172">
        <v>3562811.6445917096</v>
      </c>
      <c r="N61" s="1"/>
      <c r="O61" s="1"/>
      <c r="P61" s="1"/>
      <c r="Q61" s="1"/>
      <c r="R61" s="1"/>
      <c r="S61" s="1"/>
      <c r="T61" s="1"/>
      <c r="U61" s="1"/>
      <c r="V61" s="1"/>
      <c r="W61" s="1"/>
    </row>
    <row r="62" spans="1:23" x14ac:dyDescent="0.4">
      <c r="A62" s="68">
        <f t="shared" si="2"/>
        <v>47269</v>
      </c>
      <c r="B62" s="1"/>
      <c r="C62" s="1"/>
      <c r="D62" s="172">
        <v>3507918.5902187801</v>
      </c>
      <c r="E62" s="172">
        <v>3507918.5902187801</v>
      </c>
      <c r="F62" s="172">
        <v>3507918.5902187801</v>
      </c>
      <c r="G62" s="172">
        <v>3507918.5902187801</v>
      </c>
      <c r="H62" s="172">
        <v>3507918.5902187801</v>
      </c>
      <c r="I62" s="172">
        <v>3507918.5902187801</v>
      </c>
      <c r="J62" s="172">
        <v>3507918.5902187801</v>
      </c>
      <c r="K62" s="172">
        <v>3507918.5902187801</v>
      </c>
      <c r="L62" s="172">
        <v>3507918.5902187801</v>
      </c>
      <c r="M62" s="172">
        <v>3507918.5902187801</v>
      </c>
      <c r="N62" s="1"/>
      <c r="O62" s="1"/>
      <c r="P62" s="1"/>
      <c r="Q62" s="1"/>
      <c r="R62" s="1"/>
      <c r="S62" s="1"/>
      <c r="T62" s="1"/>
      <c r="U62" s="1"/>
      <c r="V62" s="1"/>
      <c r="W62" s="1"/>
    </row>
    <row r="63" spans="1:23" x14ac:dyDescent="0.4">
      <c r="A63" s="68">
        <f t="shared" si="2"/>
        <v>47299</v>
      </c>
      <c r="B63" s="1"/>
      <c r="C63" s="1"/>
      <c r="D63" s="172">
        <v>3499973.0051986403</v>
      </c>
      <c r="E63" s="172">
        <v>3499973.0051986403</v>
      </c>
      <c r="F63" s="172">
        <v>3499973.0051986403</v>
      </c>
      <c r="G63" s="172">
        <v>3499973.0051986403</v>
      </c>
      <c r="H63" s="172">
        <v>3499973.0051986403</v>
      </c>
      <c r="I63" s="172">
        <v>3499973.0051986403</v>
      </c>
      <c r="J63" s="172">
        <v>3499973.0051986403</v>
      </c>
      <c r="K63" s="172">
        <v>3499973.0051986403</v>
      </c>
      <c r="L63" s="172">
        <v>3499973.0051986403</v>
      </c>
      <c r="M63" s="172">
        <v>3499973.0051986403</v>
      </c>
      <c r="N63" s="1"/>
      <c r="O63" s="1"/>
      <c r="P63" s="1"/>
      <c r="Q63" s="1"/>
      <c r="R63" s="1"/>
      <c r="S63" s="1"/>
      <c r="T63" s="1"/>
      <c r="U63" s="1"/>
      <c r="V63" s="1"/>
      <c r="W63" s="1"/>
    </row>
    <row r="64" spans="1:23" x14ac:dyDescent="0.4">
      <c r="A64" s="68">
        <f t="shared" si="2"/>
        <v>47330</v>
      </c>
      <c r="B64" s="1"/>
      <c r="C64" s="1"/>
      <c r="D64" s="172">
        <v>3501627.6287638098</v>
      </c>
      <c r="E64" s="172">
        <v>3501627.6287638098</v>
      </c>
      <c r="F64" s="172">
        <v>3501627.6287638098</v>
      </c>
      <c r="G64" s="172">
        <v>3501627.6287638098</v>
      </c>
      <c r="H64" s="172">
        <v>3501627.6287638098</v>
      </c>
      <c r="I64" s="172">
        <v>3501627.6287638098</v>
      </c>
      <c r="J64" s="172">
        <v>3501627.6287638098</v>
      </c>
      <c r="K64" s="172">
        <v>3501627.6287638098</v>
      </c>
      <c r="L64" s="172">
        <v>3501627.6287638098</v>
      </c>
      <c r="M64" s="172">
        <v>3501627.6287638098</v>
      </c>
      <c r="N64" s="1"/>
      <c r="O64" s="1"/>
      <c r="P64" s="1"/>
      <c r="Q64" s="1"/>
      <c r="R64" s="1"/>
      <c r="S64" s="1"/>
      <c r="T64" s="1"/>
      <c r="U64" s="1"/>
      <c r="V64" s="1"/>
      <c r="W64" s="1"/>
    </row>
    <row r="65" spans="1:23" x14ac:dyDescent="0.4">
      <c r="A65" s="68">
        <f t="shared" si="2"/>
        <v>47361</v>
      </c>
      <c r="B65" s="1"/>
      <c r="C65" s="1"/>
      <c r="D65" s="172">
        <v>3687373.9487487404</v>
      </c>
      <c r="E65" s="172">
        <v>3687373.9487487404</v>
      </c>
      <c r="F65" s="172">
        <v>3687373.9487487404</v>
      </c>
      <c r="G65" s="172">
        <v>3687373.9487487404</v>
      </c>
      <c r="H65" s="172">
        <v>3687373.9487487404</v>
      </c>
      <c r="I65" s="172">
        <v>3687373.9487487404</v>
      </c>
      <c r="J65" s="172">
        <v>3687373.9487487404</v>
      </c>
      <c r="K65" s="172">
        <v>3687373.9487487404</v>
      </c>
      <c r="L65" s="172">
        <v>3687373.9487487404</v>
      </c>
      <c r="M65" s="172">
        <v>3687373.9487487404</v>
      </c>
      <c r="N65" s="1"/>
      <c r="O65" s="1"/>
      <c r="P65" s="1"/>
      <c r="Q65" s="1"/>
      <c r="R65" s="1"/>
      <c r="S65" s="1"/>
      <c r="T65" s="1"/>
      <c r="U65" s="1"/>
      <c r="V65" s="1"/>
      <c r="W65" s="1"/>
    </row>
    <row r="66" spans="1:23" x14ac:dyDescent="0.4">
      <c r="A66" s="68">
        <f t="shared" si="2"/>
        <v>47391</v>
      </c>
      <c r="B66" s="1"/>
      <c r="C66" s="1"/>
      <c r="D66" s="172">
        <v>3555484.6244725799</v>
      </c>
      <c r="E66" s="172">
        <v>3555484.6244725799</v>
      </c>
      <c r="F66" s="172">
        <v>3555484.6244725799</v>
      </c>
      <c r="G66" s="172">
        <v>3555484.6244725799</v>
      </c>
      <c r="H66" s="172">
        <v>3555484.6244725799</v>
      </c>
      <c r="I66" s="172">
        <v>3555484.6244725799</v>
      </c>
      <c r="J66" s="172">
        <v>3555484.6244725799</v>
      </c>
      <c r="K66" s="172">
        <v>3555484.6244725799</v>
      </c>
      <c r="L66" s="172">
        <v>3555484.6244725799</v>
      </c>
      <c r="M66" s="172">
        <v>3555484.6244725799</v>
      </c>
      <c r="N66" s="1"/>
      <c r="O66" s="1"/>
      <c r="P66" s="1"/>
      <c r="Q66" s="1"/>
      <c r="R66" s="1"/>
      <c r="S66" s="1"/>
      <c r="T66" s="1"/>
      <c r="U66" s="1"/>
      <c r="V66" s="1"/>
      <c r="W66" s="1"/>
    </row>
    <row r="67" spans="1:23" x14ac:dyDescent="0.4">
      <c r="A67" s="68">
        <f t="shared" si="2"/>
        <v>47422</v>
      </c>
      <c r="B67" s="1"/>
      <c r="C67" s="1"/>
      <c r="D67" s="172">
        <v>12026428.709319122</v>
      </c>
      <c r="E67" s="172">
        <v>12026428.709319122</v>
      </c>
      <c r="F67" s="172">
        <v>12026428.709319122</v>
      </c>
      <c r="G67" s="172">
        <v>12026428.709319122</v>
      </c>
      <c r="H67" s="172">
        <v>12026428.709319122</v>
      </c>
      <c r="I67" s="172">
        <v>12026428.709319122</v>
      </c>
      <c r="J67" s="172">
        <v>12026428.709319122</v>
      </c>
      <c r="K67" s="172">
        <v>12026428.709319122</v>
      </c>
      <c r="L67" s="172">
        <v>12026428.709319122</v>
      </c>
      <c r="M67" s="172">
        <v>12026428.709319122</v>
      </c>
      <c r="N67" s="1"/>
      <c r="O67" s="1"/>
      <c r="P67" s="1"/>
      <c r="Q67" s="1"/>
      <c r="R67" s="1"/>
      <c r="S67" s="1"/>
      <c r="T67" s="1"/>
      <c r="U67" s="1"/>
      <c r="V67" s="1"/>
      <c r="W67" s="1"/>
    </row>
    <row r="68" spans="1:23" x14ac:dyDescent="0.4">
      <c r="A68" s="68">
        <f t="shared" si="2"/>
        <v>47452</v>
      </c>
      <c r="B68" s="1"/>
      <c r="C68" s="1"/>
      <c r="D68" s="172">
        <v>6595681.7816151595</v>
      </c>
      <c r="E68" s="172">
        <v>6595681.7816151595</v>
      </c>
      <c r="F68" s="172">
        <v>6595681.7816151595</v>
      </c>
      <c r="G68" s="172">
        <v>6595681.7816151595</v>
      </c>
      <c r="H68" s="172">
        <v>6595681.7816151595</v>
      </c>
      <c r="I68" s="172">
        <v>6595681.7816151595</v>
      </c>
      <c r="J68" s="172">
        <v>6595681.7816151595</v>
      </c>
      <c r="K68" s="172">
        <v>6595681.7816151595</v>
      </c>
      <c r="L68" s="172">
        <v>6595681.7816151595</v>
      </c>
      <c r="M68" s="172">
        <v>6595681.7816151595</v>
      </c>
      <c r="N68" s="1"/>
      <c r="O68" s="1"/>
      <c r="P68" s="1"/>
      <c r="Q68" s="1"/>
      <c r="R68" s="1"/>
      <c r="S68" s="1"/>
      <c r="T68" s="1"/>
      <c r="U68" s="1"/>
      <c r="V68" s="1"/>
      <c r="W68" s="1"/>
    </row>
    <row r="69" spans="1:23" x14ac:dyDescent="0.4">
      <c r="A69" s="68">
        <f t="shared" si="2"/>
        <v>47483</v>
      </c>
      <c r="B69" s="1"/>
      <c r="C69" s="1"/>
      <c r="D69" s="172">
        <v>3318717.5580665995</v>
      </c>
      <c r="E69" s="172">
        <v>3318717.5580665995</v>
      </c>
      <c r="F69" s="172">
        <v>3318717.5580665995</v>
      </c>
      <c r="G69" s="172">
        <v>3318717.5580665995</v>
      </c>
      <c r="H69" s="172">
        <v>3318717.5580665995</v>
      </c>
      <c r="I69" s="172">
        <v>3318717.5580665995</v>
      </c>
      <c r="J69" s="172">
        <v>3318717.5580665995</v>
      </c>
      <c r="K69" s="172">
        <v>3318717.5580665995</v>
      </c>
      <c r="L69" s="172">
        <v>3318717.5580665995</v>
      </c>
      <c r="M69" s="172">
        <v>3318717.5580665995</v>
      </c>
      <c r="N69" s="1"/>
      <c r="O69" s="1"/>
      <c r="P69" s="1"/>
      <c r="Q69" s="1"/>
      <c r="R69" s="1"/>
      <c r="S69" s="1"/>
      <c r="T69" s="1"/>
      <c r="U69" s="1"/>
      <c r="V69" s="1"/>
      <c r="W69" s="1"/>
    </row>
    <row r="70" spans="1:23" x14ac:dyDescent="0.4">
      <c r="A70" s="68">
        <f t="shared" si="2"/>
        <v>47514</v>
      </c>
      <c r="B70" s="1"/>
      <c r="C70" s="1"/>
      <c r="D70" s="172">
        <v>3300274.8657825999</v>
      </c>
      <c r="E70" s="172">
        <v>3300274.8657825999</v>
      </c>
      <c r="F70" s="172">
        <v>3300274.8657825999</v>
      </c>
      <c r="G70" s="172">
        <v>3300274.8657825999</v>
      </c>
      <c r="H70" s="172">
        <v>3300274.8657825999</v>
      </c>
      <c r="I70" s="172">
        <v>3300274.8657825999</v>
      </c>
      <c r="J70" s="172">
        <v>3300274.8657825999</v>
      </c>
      <c r="K70" s="172">
        <v>3300274.8657825999</v>
      </c>
      <c r="L70" s="172">
        <v>3300274.8657825999</v>
      </c>
      <c r="M70" s="172">
        <v>3300274.8657825999</v>
      </c>
      <c r="N70" s="1"/>
      <c r="O70" s="1"/>
      <c r="P70" s="1"/>
      <c r="Q70" s="1"/>
      <c r="R70" s="1"/>
      <c r="S70" s="1"/>
      <c r="T70" s="1"/>
      <c r="U70" s="1"/>
      <c r="V70" s="1"/>
      <c r="W70" s="1"/>
    </row>
    <row r="71" spans="1:23" x14ac:dyDescent="0.4">
      <c r="A71" s="68">
        <f t="shared" si="2"/>
        <v>47542</v>
      </c>
      <c r="B71" s="1"/>
      <c r="C71" s="1"/>
      <c r="D71" s="172">
        <v>3284703.4654602297</v>
      </c>
      <c r="E71" s="172">
        <v>3284703.4654602297</v>
      </c>
      <c r="F71" s="172">
        <v>3284703.4654602297</v>
      </c>
      <c r="G71" s="172">
        <v>3284703.4654602297</v>
      </c>
      <c r="H71" s="172">
        <v>3284703.4654602297</v>
      </c>
      <c r="I71" s="172">
        <v>3284703.4654602297</v>
      </c>
      <c r="J71" s="172">
        <v>3284703.4654602297</v>
      </c>
      <c r="K71" s="172">
        <v>3284703.4654602297</v>
      </c>
      <c r="L71" s="172">
        <v>3284703.4654602297</v>
      </c>
      <c r="M71" s="172">
        <v>3284703.4654602297</v>
      </c>
      <c r="N71" s="1"/>
      <c r="O71" s="1"/>
      <c r="P71" s="1"/>
      <c r="Q71" s="1"/>
      <c r="R71" s="1"/>
      <c r="S71" s="1"/>
      <c r="T71" s="1"/>
      <c r="U71" s="1"/>
      <c r="V71" s="1"/>
      <c r="W71" s="1"/>
    </row>
    <row r="72" spans="1:23" x14ac:dyDescent="0.4">
      <c r="A72" s="68">
        <f t="shared" si="2"/>
        <v>47573</v>
      </c>
      <c r="B72" s="1"/>
      <c r="C72" s="1"/>
      <c r="D72" s="172">
        <v>3204698.02367495</v>
      </c>
      <c r="E72" s="172">
        <v>3204698.02367495</v>
      </c>
      <c r="F72" s="172">
        <v>3204698.02367495</v>
      </c>
      <c r="G72" s="172">
        <v>3204698.02367495</v>
      </c>
      <c r="H72" s="172">
        <v>3204698.02367495</v>
      </c>
      <c r="I72" s="172">
        <v>3204698.02367495</v>
      </c>
      <c r="J72" s="172">
        <v>3204698.02367495</v>
      </c>
      <c r="K72" s="172">
        <v>3204698.02367495</v>
      </c>
      <c r="L72" s="172">
        <v>3204698.02367495</v>
      </c>
      <c r="M72" s="172">
        <v>3204698.02367495</v>
      </c>
      <c r="N72" s="1"/>
      <c r="O72" s="1"/>
      <c r="P72" s="1"/>
      <c r="Q72" s="1"/>
      <c r="R72" s="1"/>
      <c r="S72" s="1"/>
      <c r="T72" s="1"/>
      <c r="U72" s="1"/>
      <c r="V72" s="1"/>
      <c r="W72" s="1"/>
    </row>
    <row r="73" spans="1:23" x14ac:dyDescent="0.4">
      <c r="A73" s="68">
        <f t="shared" si="2"/>
        <v>47603</v>
      </c>
      <c r="B73" s="1"/>
      <c r="C73" s="1"/>
      <c r="D73" s="172">
        <v>3333870.5499803801</v>
      </c>
      <c r="E73" s="172">
        <v>3333870.5499803801</v>
      </c>
      <c r="F73" s="172">
        <v>3333870.5499803801</v>
      </c>
      <c r="G73" s="172">
        <v>3333870.5499803801</v>
      </c>
      <c r="H73" s="172">
        <v>3333870.5499803801</v>
      </c>
      <c r="I73" s="172">
        <v>3333870.5499803801</v>
      </c>
      <c r="J73" s="172">
        <v>3333870.5499803801</v>
      </c>
      <c r="K73" s="172">
        <v>3333870.5499803801</v>
      </c>
      <c r="L73" s="172">
        <v>3333870.5499803801</v>
      </c>
      <c r="M73" s="172">
        <v>3333870.5499803801</v>
      </c>
      <c r="N73" s="1"/>
      <c r="O73" s="1"/>
      <c r="P73" s="1"/>
      <c r="Q73" s="1"/>
      <c r="R73" s="1"/>
      <c r="S73" s="1"/>
      <c r="T73" s="1"/>
      <c r="U73" s="1"/>
      <c r="V73" s="1"/>
      <c r="W73" s="1"/>
    </row>
    <row r="74" spans="1:23" x14ac:dyDescent="0.4">
      <c r="A74" s="68">
        <f t="shared" ref="A74:A137" si="3">EOMONTH(A73+1,0)</f>
        <v>47634</v>
      </c>
      <c r="B74" s="1"/>
      <c r="C74" s="1"/>
      <c r="D74" s="172">
        <v>2467306.8534984593</v>
      </c>
      <c r="E74" s="172">
        <v>2467306.8534984593</v>
      </c>
      <c r="F74" s="172">
        <v>2467306.8534984593</v>
      </c>
      <c r="G74" s="172">
        <v>2467306.8534984593</v>
      </c>
      <c r="H74" s="172">
        <v>2467306.8534984593</v>
      </c>
      <c r="I74" s="172">
        <v>2467306.8534984593</v>
      </c>
      <c r="J74" s="172">
        <v>2467306.8534984593</v>
      </c>
      <c r="K74" s="172">
        <v>2467306.8534984593</v>
      </c>
      <c r="L74" s="172">
        <v>2467306.8534984593</v>
      </c>
      <c r="M74" s="172">
        <v>2467306.8534984593</v>
      </c>
      <c r="N74" s="1"/>
      <c r="O74" s="1"/>
      <c r="P74" s="1"/>
      <c r="Q74" s="1"/>
      <c r="R74" s="1"/>
      <c r="S74" s="1"/>
      <c r="T74" s="1"/>
      <c r="U74" s="1"/>
      <c r="V74" s="1"/>
      <c r="W74" s="1"/>
    </row>
    <row r="75" spans="1:23" x14ac:dyDescent="0.4">
      <c r="A75" s="68">
        <f t="shared" si="3"/>
        <v>47664</v>
      </c>
      <c r="B75" s="1"/>
      <c r="C75" s="1"/>
      <c r="D75" s="172">
        <v>2457627.6605540905</v>
      </c>
      <c r="E75" s="172">
        <v>2457627.6605540905</v>
      </c>
      <c r="F75" s="172">
        <v>2457627.6605540905</v>
      </c>
      <c r="G75" s="172">
        <v>2457627.6605540905</v>
      </c>
      <c r="H75" s="172">
        <v>2457627.6605540905</v>
      </c>
      <c r="I75" s="172">
        <v>2457627.6605540905</v>
      </c>
      <c r="J75" s="172">
        <v>2457627.6605540905</v>
      </c>
      <c r="K75" s="172">
        <v>2457627.6605540905</v>
      </c>
      <c r="L75" s="172">
        <v>2457627.6605540905</v>
      </c>
      <c r="M75" s="172">
        <v>2457627.6605540905</v>
      </c>
      <c r="N75" s="1"/>
      <c r="O75" s="1"/>
      <c r="P75" s="1"/>
      <c r="Q75" s="1"/>
      <c r="R75" s="1"/>
      <c r="S75" s="1"/>
      <c r="T75" s="1"/>
      <c r="U75" s="1"/>
      <c r="V75" s="1"/>
      <c r="W75" s="1"/>
    </row>
    <row r="76" spans="1:23" x14ac:dyDescent="0.4">
      <c r="A76" s="68">
        <f t="shared" si="3"/>
        <v>47695</v>
      </c>
      <c r="B76" s="1"/>
      <c r="C76" s="1"/>
      <c r="D76" s="172">
        <v>2469566.0443209806</v>
      </c>
      <c r="E76" s="172">
        <v>2469566.0443209806</v>
      </c>
      <c r="F76" s="172">
        <v>2469566.0443209806</v>
      </c>
      <c r="G76" s="172">
        <v>2469566.0443209806</v>
      </c>
      <c r="H76" s="172">
        <v>2469566.0443209806</v>
      </c>
      <c r="I76" s="172">
        <v>2469566.0443209806</v>
      </c>
      <c r="J76" s="172">
        <v>2469566.0443209806</v>
      </c>
      <c r="K76" s="172">
        <v>2469566.0443209806</v>
      </c>
      <c r="L76" s="172">
        <v>2469566.0443209806</v>
      </c>
      <c r="M76" s="172">
        <v>2469566.0443209806</v>
      </c>
      <c r="N76" s="1"/>
      <c r="O76" s="1"/>
      <c r="P76" s="1"/>
      <c r="Q76" s="1"/>
      <c r="R76" s="1"/>
      <c r="S76" s="1"/>
      <c r="T76" s="1"/>
      <c r="U76" s="1"/>
      <c r="V76" s="1"/>
      <c r="W76" s="1"/>
    </row>
    <row r="77" spans="1:23" x14ac:dyDescent="0.4">
      <c r="A77" s="68">
        <f t="shared" si="3"/>
        <v>47726</v>
      </c>
      <c r="B77" s="1"/>
      <c r="C77" s="1"/>
      <c r="D77" s="172">
        <v>2462489.9483150197</v>
      </c>
      <c r="E77" s="172">
        <v>2462489.9483150197</v>
      </c>
      <c r="F77" s="172">
        <v>2462489.9483150197</v>
      </c>
      <c r="G77" s="172">
        <v>2462489.9483150197</v>
      </c>
      <c r="H77" s="172">
        <v>2462489.9483150197</v>
      </c>
      <c r="I77" s="172">
        <v>2462489.9483150197</v>
      </c>
      <c r="J77" s="172">
        <v>2462489.9483150197</v>
      </c>
      <c r="K77" s="172">
        <v>2462489.9483150197</v>
      </c>
      <c r="L77" s="172">
        <v>2462489.9483150197</v>
      </c>
      <c r="M77" s="172">
        <v>2462489.9483150197</v>
      </c>
      <c r="N77" s="1"/>
      <c r="O77" s="1"/>
      <c r="P77" s="1"/>
      <c r="Q77" s="1"/>
      <c r="R77" s="1"/>
      <c r="S77" s="1"/>
      <c r="T77" s="1"/>
      <c r="U77" s="1"/>
      <c r="V77" s="1"/>
      <c r="W77" s="1"/>
    </row>
    <row r="78" spans="1:23" x14ac:dyDescent="0.4">
      <c r="A78" s="68">
        <f t="shared" si="3"/>
        <v>47756</v>
      </c>
      <c r="B78" s="1"/>
      <c r="C78" s="1"/>
      <c r="D78" s="172">
        <v>2287797.2175918701</v>
      </c>
      <c r="E78" s="172">
        <v>2287797.2175918701</v>
      </c>
      <c r="F78" s="172">
        <v>2287797.2175918701</v>
      </c>
      <c r="G78" s="172">
        <v>2287797.2175918701</v>
      </c>
      <c r="H78" s="172">
        <v>2287797.2175918701</v>
      </c>
      <c r="I78" s="172">
        <v>2287797.2175918701</v>
      </c>
      <c r="J78" s="172">
        <v>2287797.2175918701</v>
      </c>
      <c r="K78" s="172">
        <v>2287797.2175918701</v>
      </c>
      <c r="L78" s="172">
        <v>2287797.2175918701</v>
      </c>
      <c r="M78" s="172">
        <v>2287797.2175918701</v>
      </c>
      <c r="N78" s="1"/>
      <c r="O78" s="1"/>
      <c r="P78" s="1"/>
      <c r="Q78" s="1"/>
      <c r="R78" s="1"/>
      <c r="S78" s="1"/>
      <c r="T78" s="1"/>
      <c r="U78" s="1"/>
      <c r="V78" s="1"/>
      <c r="W78" s="1"/>
    </row>
    <row r="79" spans="1:23" x14ac:dyDescent="0.4">
      <c r="A79" s="68">
        <f t="shared" si="3"/>
        <v>47787</v>
      </c>
      <c r="B79" s="1"/>
      <c r="C79" s="1"/>
      <c r="D79" s="172">
        <v>2287817.2525153998</v>
      </c>
      <c r="E79" s="172">
        <v>2287817.2525153998</v>
      </c>
      <c r="F79" s="172">
        <v>2287817.2525153998</v>
      </c>
      <c r="G79" s="172">
        <v>2287817.2525153998</v>
      </c>
      <c r="H79" s="172">
        <v>2287817.2525153998</v>
      </c>
      <c r="I79" s="172">
        <v>2287817.2525153998</v>
      </c>
      <c r="J79" s="172">
        <v>2287817.2525153998</v>
      </c>
      <c r="K79" s="172">
        <v>2287817.2525153998</v>
      </c>
      <c r="L79" s="172">
        <v>2287817.2525153998</v>
      </c>
      <c r="M79" s="172">
        <v>2287817.2525153998</v>
      </c>
      <c r="N79" s="1"/>
      <c r="O79" s="1"/>
      <c r="P79" s="1"/>
      <c r="Q79" s="1"/>
      <c r="R79" s="1"/>
      <c r="S79" s="1"/>
      <c r="T79" s="1"/>
      <c r="U79" s="1"/>
      <c r="V79" s="1"/>
      <c r="W79" s="1"/>
    </row>
    <row r="80" spans="1:23" x14ac:dyDescent="0.4">
      <c r="A80" s="68">
        <f t="shared" si="3"/>
        <v>47817</v>
      </c>
      <c r="B80" s="1"/>
      <c r="C80" s="1"/>
      <c r="D80" s="172">
        <v>2274932.8255126104</v>
      </c>
      <c r="E80" s="172">
        <v>2274932.8255126104</v>
      </c>
      <c r="F80" s="172">
        <v>2274932.8255126104</v>
      </c>
      <c r="G80" s="172">
        <v>2274932.8255126104</v>
      </c>
      <c r="H80" s="172">
        <v>2274932.8255126104</v>
      </c>
      <c r="I80" s="172">
        <v>2274932.8255126104</v>
      </c>
      <c r="J80" s="172">
        <v>2274932.8255126104</v>
      </c>
      <c r="K80" s="172">
        <v>2274932.8255126104</v>
      </c>
      <c r="L80" s="172">
        <v>2274932.8255126104</v>
      </c>
      <c r="M80" s="172">
        <v>2274932.8255126104</v>
      </c>
      <c r="N80" s="1"/>
      <c r="O80" s="1"/>
      <c r="P80" s="1"/>
      <c r="Q80" s="1"/>
      <c r="R80" s="1"/>
      <c r="S80" s="1"/>
      <c r="T80" s="1"/>
      <c r="U80" s="1"/>
      <c r="V80" s="1"/>
      <c r="W80" s="1"/>
    </row>
    <row r="81" spans="1:23" x14ac:dyDescent="0.4">
      <c r="A81" s="68">
        <f t="shared" si="3"/>
        <v>47848</v>
      </c>
      <c r="B81" s="1"/>
      <c r="C81" s="1"/>
      <c r="D81" s="172">
        <v>2287451.6042408799</v>
      </c>
      <c r="E81" s="172">
        <v>2287451.6042408799</v>
      </c>
      <c r="F81" s="172">
        <v>2287451.6042408799</v>
      </c>
      <c r="G81" s="172">
        <v>2287451.6042408799</v>
      </c>
      <c r="H81" s="172">
        <v>2287451.6042408799</v>
      </c>
      <c r="I81" s="172">
        <v>2287451.6042408799</v>
      </c>
      <c r="J81" s="172">
        <v>2287451.6042408799</v>
      </c>
      <c r="K81" s="172">
        <v>2287451.6042408799</v>
      </c>
      <c r="L81" s="172">
        <v>2287451.6042408799</v>
      </c>
      <c r="M81" s="172">
        <v>2287451.6042408799</v>
      </c>
      <c r="N81" s="1"/>
      <c r="O81" s="1"/>
      <c r="P81" s="1"/>
      <c r="Q81" s="1"/>
      <c r="R81" s="1"/>
      <c r="S81" s="1"/>
      <c r="T81" s="1"/>
      <c r="U81" s="1"/>
      <c r="V81" s="1"/>
      <c r="W81" s="1"/>
    </row>
    <row r="82" spans="1:23" x14ac:dyDescent="0.4">
      <c r="A82" s="68">
        <f t="shared" si="3"/>
        <v>47879</v>
      </c>
      <c r="B82" s="1"/>
      <c r="C82" s="1"/>
      <c r="D82" s="172">
        <v>2270384.6892230399</v>
      </c>
      <c r="E82" s="172">
        <v>2270384.6892230399</v>
      </c>
      <c r="F82" s="172">
        <v>2270384.6892230399</v>
      </c>
      <c r="G82" s="172">
        <v>2270384.6892230399</v>
      </c>
      <c r="H82" s="172">
        <v>2270384.6892230399</v>
      </c>
      <c r="I82" s="172">
        <v>2270384.6892230399</v>
      </c>
      <c r="J82" s="172">
        <v>2270384.6892230399</v>
      </c>
      <c r="K82" s="172">
        <v>2270384.6892230399</v>
      </c>
      <c r="L82" s="172">
        <v>2270384.6892230399</v>
      </c>
      <c r="M82" s="172">
        <v>2270384.6892230399</v>
      </c>
      <c r="N82" s="1"/>
      <c r="O82" s="1"/>
      <c r="P82" s="1"/>
      <c r="Q82" s="1"/>
      <c r="R82" s="1"/>
      <c r="S82" s="1"/>
      <c r="T82" s="1"/>
      <c r="U82" s="1"/>
      <c r="V82" s="1"/>
      <c r="W82" s="1"/>
    </row>
    <row r="83" spans="1:23" x14ac:dyDescent="0.4">
      <c r="A83" s="68">
        <f t="shared" si="3"/>
        <v>47907</v>
      </c>
      <c r="B83" s="1"/>
      <c r="C83" s="1"/>
      <c r="D83" s="172">
        <v>2234910.7433263101</v>
      </c>
      <c r="E83" s="172">
        <v>2234910.7433263101</v>
      </c>
      <c r="F83" s="172">
        <v>2234910.7433263101</v>
      </c>
      <c r="G83" s="172">
        <v>2234910.7433263101</v>
      </c>
      <c r="H83" s="172">
        <v>2234910.7433263101</v>
      </c>
      <c r="I83" s="172">
        <v>2234910.7433263101</v>
      </c>
      <c r="J83" s="172">
        <v>2234910.7433263101</v>
      </c>
      <c r="K83" s="172">
        <v>2234910.7433263101</v>
      </c>
      <c r="L83" s="172">
        <v>2234910.7433263101</v>
      </c>
      <c r="M83" s="172">
        <v>2234910.7433263101</v>
      </c>
      <c r="N83" s="1"/>
      <c r="O83" s="1"/>
      <c r="P83" s="1"/>
      <c r="Q83" s="1"/>
      <c r="R83" s="1"/>
      <c r="S83" s="1"/>
      <c r="T83" s="1"/>
      <c r="U83" s="1"/>
      <c r="V83" s="1"/>
      <c r="W83" s="1"/>
    </row>
    <row r="84" spans="1:23" x14ac:dyDescent="0.4">
      <c r="A84" s="68">
        <f t="shared" si="3"/>
        <v>47938</v>
      </c>
      <c r="B84" s="1"/>
      <c r="C84" s="1"/>
      <c r="D84" s="172">
        <v>2168203.94147821</v>
      </c>
      <c r="E84" s="172">
        <v>2168203.94147821</v>
      </c>
      <c r="F84" s="172">
        <v>2168203.94147821</v>
      </c>
      <c r="G84" s="172">
        <v>2168203.94147821</v>
      </c>
      <c r="H84" s="172">
        <v>2168203.94147821</v>
      </c>
      <c r="I84" s="172">
        <v>2168203.94147821</v>
      </c>
      <c r="J84" s="172">
        <v>2168203.94147821</v>
      </c>
      <c r="K84" s="172">
        <v>2168203.94147821</v>
      </c>
      <c r="L84" s="172">
        <v>2168203.94147821</v>
      </c>
      <c r="M84" s="172">
        <v>2168203.94147821</v>
      </c>
      <c r="N84" s="1"/>
      <c r="O84" s="1"/>
      <c r="P84" s="1"/>
      <c r="Q84" s="1"/>
      <c r="R84" s="1"/>
      <c r="S84" s="1"/>
      <c r="T84" s="1"/>
      <c r="U84" s="1"/>
      <c r="V84" s="1"/>
      <c r="W84" s="1"/>
    </row>
    <row r="85" spans="1:23" x14ac:dyDescent="0.4">
      <c r="A85" s="68">
        <f t="shared" si="3"/>
        <v>47968</v>
      </c>
      <c r="B85" s="1"/>
      <c r="C85" s="1"/>
      <c r="D85" s="172">
        <v>2223262.25242551</v>
      </c>
      <c r="E85" s="172">
        <v>2223262.25242551</v>
      </c>
      <c r="F85" s="172">
        <v>2223262.25242551</v>
      </c>
      <c r="G85" s="172">
        <v>2223262.25242551</v>
      </c>
      <c r="H85" s="172">
        <v>2223262.25242551</v>
      </c>
      <c r="I85" s="172">
        <v>2223262.25242551</v>
      </c>
      <c r="J85" s="172">
        <v>2223262.25242551</v>
      </c>
      <c r="K85" s="172">
        <v>2223262.25242551</v>
      </c>
      <c r="L85" s="172">
        <v>2223262.25242551</v>
      </c>
      <c r="M85" s="172">
        <v>2223262.25242551</v>
      </c>
      <c r="N85" s="1"/>
      <c r="O85" s="1"/>
      <c r="P85" s="1"/>
      <c r="Q85" s="1"/>
      <c r="R85" s="1"/>
      <c r="S85" s="1"/>
      <c r="T85" s="1"/>
      <c r="U85" s="1"/>
      <c r="V85" s="1"/>
      <c r="W85" s="1"/>
    </row>
    <row r="86" spans="1:23" x14ac:dyDescent="0.4">
      <c r="A86" s="68">
        <f t="shared" si="3"/>
        <v>47999</v>
      </c>
      <c r="B86" s="1"/>
      <c r="C86" s="1"/>
      <c r="D86" s="172">
        <v>2192941.2857284299</v>
      </c>
      <c r="E86" s="172">
        <v>2192941.2857284299</v>
      </c>
      <c r="F86" s="172">
        <v>2192941.2857284299</v>
      </c>
      <c r="G86" s="172">
        <v>2192941.2857284299</v>
      </c>
      <c r="H86" s="172">
        <v>2192941.2857284299</v>
      </c>
      <c r="I86" s="172">
        <v>2192941.2857284299</v>
      </c>
      <c r="J86" s="172">
        <v>2192941.2857284299</v>
      </c>
      <c r="K86" s="172">
        <v>2192941.2857284299</v>
      </c>
      <c r="L86" s="172">
        <v>2192941.2857284299</v>
      </c>
      <c r="M86" s="172">
        <v>2192941.2857284299</v>
      </c>
      <c r="N86" s="1"/>
      <c r="O86" s="1"/>
      <c r="P86" s="1"/>
      <c r="Q86" s="1"/>
      <c r="R86" s="1"/>
      <c r="S86" s="1"/>
      <c r="T86" s="1"/>
      <c r="U86" s="1"/>
      <c r="V86" s="1"/>
      <c r="W86" s="1"/>
    </row>
    <row r="87" spans="1:23" x14ac:dyDescent="0.4">
      <c r="A87" s="68">
        <f t="shared" si="3"/>
        <v>48029</v>
      </c>
      <c r="B87" s="1"/>
      <c r="C87" s="1"/>
      <c r="D87" s="172">
        <v>2175890.4021979799</v>
      </c>
      <c r="E87" s="172">
        <v>2175890.4021979799</v>
      </c>
      <c r="F87" s="172">
        <v>2175890.4021979799</v>
      </c>
      <c r="G87" s="172">
        <v>2175890.4021979799</v>
      </c>
      <c r="H87" s="172">
        <v>2175890.4021979799</v>
      </c>
      <c r="I87" s="172">
        <v>2175890.4021979799</v>
      </c>
      <c r="J87" s="172">
        <v>2175890.4021979799</v>
      </c>
      <c r="K87" s="172">
        <v>2175890.4021979799</v>
      </c>
      <c r="L87" s="172">
        <v>2175890.4021979799</v>
      </c>
      <c r="M87" s="172">
        <v>2175890.4021979799</v>
      </c>
      <c r="N87" s="1"/>
      <c r="O87" s="1"/>
      <c r="P87" s="1"/>
      <c r="Q87" s="1"/>
      <c r="R87" s="1"/>
      <c r="S87" s="1"/>
      <c r="T87" s="1"/>
      <c r="U87" s="1"/>
      <c r="V87" s="1"/>
      <c r="W87" s="1"/>
    </row>
    <row r="88" spans="1:23" x14ac:dyDescent="0.4">
      <c r="A88" s="68">
        <f t="shared" si="3"/>
        <v>48060</v>
      </c>
      <c r="B88" s="1"/>
      <c r="C88" s="1"/>
      <c r="D88" s="172">
        <v>2173362.1668131398</v>
      </c>
      <c r="E88" s="172">
        <v>2173362.1668131398</v>
      </c>
      <c r="F88" s="172">
        <v>2173362.1668131398</v>
      </c>
      <c r="G88" s="172">
        <v>2173362.1668131398</v>
      </c>
      <c r="H88" s="172">
        <v>2173362.1668131398</v>
      </c>
      <c r="I88" s="172">
        <v>2173362.1668131398</v>
      </c>
      <c r="J88" s="172">
        <v>2173362.1668131398</v>
      </c>
      <c r="K88" s="172">
        <v>2173362.1668131398</v>
      </c>
      <c r="L88" s="172">
        <v>2173362.1668131398</v>
      </c>
      <c r="M88" s="172">
        <v>2173362.1668131398</v>
      </c>
      <c r="N88" s="1"/>
      <c r="O88" s="1"/>
      <c r="P88" s="1"/>
      <c r="Q88" s="1"/>
      <c r="R88" s="1"/>
      <c r="S88" s="1"/>
      <c r="T88" s="1"/>
      <c r="U88" s="1"/>
      <c r="V88" s="1"/>
      <c r="W88" s="1"/>
    </row>
    <row r="89" spans="1:23" x14ac:dyDescent="0.4">
      <c r="A89" s="68">
        <f t="shared" si="3"/>
        <v>48091</v>
      </c>
      <c r="B89" s="1"/>
      <c r="C89" s="1"/>
      <c r="D89" s="172">
        <v>2164163.96538246</v>
      </c>
      <c r="E89" s="172">
        <v>2164163.96538246</v>
      </c>
      <c r="F89" s="172">
        <v>2164163.96538246</v>
      </c>
      <c r="G89" s="172">
        <v>2164163.96538246</v>
      </c>
      <c r="H89" s="172">
        <v>2164163.96538246</v>
      </c>
      <c r="I89" s="172">
        <v>2164163.96538246</v>
      </c>
      <c r="J89" s="172">
        <v>2164163.96538246</v>
      </c>
      <c r="K89" s="172">
        <v>2164163.96538246</v>
      </c>
      <c r="L89" s="172">
        <v>2164163.96538246</v>
      </c>
      <c r="M89" s="172">
        <v>2164163.96538246</v>
      </c>
      <c r="N89" s="1"/>
      <c r="O89" s="1"/>
      <c r="P89" s="1"/>
      <c r="Q89" s="1"/>
      <c r="R89" s="1"/>
      <c r="S89" s="1"/>
      <c r="T89" s="1"/>
      <c r="U89" s="1"/>
      <c r="V89" s="1"/>
      <c r="W89" s="1"/>
    </row>
    <row r="90" spans="1:23" x14ac:dyDescent="0.4">
      <c r="A90" s="68">
        <f t="shared" si="3"/>
        <v>48121</v>
      </c>
      <c r="B90" s="1"/>
      <c r="C90" s="1"/>
      <c r="D90" s="172">
        <v>2156341.8595477794</v>
      </c>
      <c r="E90" s="172">
        <v>2156341.8595477794</v>
      </c>
      <c r="F90" s="172">
        <v>2156341.8595477794</v>
      </c>
      <c r="G90" s="172">
        <v>2156341.8595477794</v>
      </c>
      <c r="H90" s="172">
        <v>2156341.8595477794</v>
      </c>
      <c r="I90" s="172">
        <v>2156341.8595477794</v>
      </c>
      <c r="J90" s="172">
        <v>2156341.8595477794</v>
      </c>
      <c r="K90" s="172">
        <v>2156341.8595477794</v>
      </c>
      <c r="L90" s="172">
        <v>2156341.8595477794</v>
      </c>
      <c r="M90" s="172">
        <v>2156341.8595477794</v>
      </c>
      <c r="N90" s="1"/>
      <c r="O90" s="1"/>
      <c r="P90" s="1"/>
      <c r="Q90" s="1"/>
      <c r="R90" s="1"/>
      <c r="S90" s="1"/>
      <c r="T90" s="1"/>
      <c r="U90" s="1"/>
      <c r="V90" s="1"/>
      <c r="W90" s="1"/>
    </row>
    <row r="91" spans="1:23" x14ac:dyDescent="0.4">
      <c r="A91" s="68">
        <f t="shared" si="3"/>
        <v>48152</v>
      </c>
      <c r="B91" s="1"/>
      <c r="C91" s="1"/>
      <c r="D91" s="172">
        <v>2139774.3918524403</v>
      </c>
      <c r="E91" s="172">
        <v>2139774.3918524403</v>
      </c>
      <c r="F91" s="172">
        <v>2139774.3918524403</v>
      </c>
      <c r="G91" s="172">
        <v>2139774.3918524403</v>
      </c>
      <c r="H91" s="172">
        <v>2139774.3918524403</v>
      </c>
      <c r="I91" s="172">
        <v>2139774.3918524403</v>
      </c>
      <c r="J91" s="172">
        <v>2139774.3918524403</v>
      </c>
      <c r="K91" s="172">
        <v>2139774.3918524403</v>
      </c>
      <c r="L91" s="172">
        <v>2139774.3918524403</v>
      </c>
      <c r="M91" s="172">
        <v>2139774.3918524403</v>
      </c>
      <c r="N91" s="1"/>
      <c r="O91" s="1"/>
      <c r="P91" s="1"/>
      <c r="Q91" s="1"/>
      <c r="R91" s="1"/>
      <c r="S91" s="1"/>
      <c r="T91" s="1"/>
      <c r="U91" s="1"/>
      <c r="V91" s="1"/>
      <c r="W91" s="1"/>
    </row>
    <row r="92" spans="1:23" x14ac:dyDescent="0.4">
      <c r="A92" s="68">
        <f t="shared" si="3"/>
        <v>48182</v>
      </c>
      <c r="B92" s="1"/>
      <c r="C92" s="1"/>
      <c r="D92" s="172">
        <v>2122208.9550279602</v>
      </c>
      <c r="E92" s="172">
        <v>2122208.9550279602</v>
      </c>
      <c r="F92" s="172">
        <v>2122208.9550279602</v>
      </c>
      <c r="G92" s="172">
        <v>2122208.9550279602</v>
      </c>
      <c r="H92" s="172">
        <v>2122208.9550279602</v>
      </c>
      <c r="I92" s="172">
        <v>2122208.9550279602</v>
      </c>
      <c r="J92" s="172">
        <v>2122208.9550279602</v>
      </c>
      <c r="K92" s="172">
        <v>2122208.9550279602</v>
      </c>
      <c r="L92" s="172">
        <v>2122208.9550279602</v>
      </c>
      <c r="M92" s="172">
        <v>2122208.9550279602</v>
      </c>
      <c r="N92" s="1"/>
      <c r="O92" s="1"/>
      <c r="P92" s="1"/>
      <c r="Q92" s="1"/>
      <c r="R92" s="1"/>
      <c r="S92" s="1"/>
      <c r="T92" s="1"/>
      <c r="U92" s="1"/>
      <c r="V92" s="1"/>
      <c r="W92" s="1"/>
    </row>
    <row r="93" spans="1:23" x14ac:dyDescent="0.4">
      <c r="A93" s="68">
        <f t="shared" si="3"/>
        <v>48213</v>
      </c>
      <c r="B93" s="1"/>
      <c r="C93" s="1"/>
      <c r="D93" s="172">
        <v>2124817.70102415</v>
      </c>
      <c r="E93" s="172">
        <v>2124817.70102415</v>
      </c>
      <c r="F93" s="172">
        <v>2124817.70102415</v>
      </c>
      <c r="G93" s="172">
        <v>2124817.70102415</v>
      </c>
      <c r="H93" s="172">
        <v>2124817.70102415</v>
      </c>
      <c r="I93" s="172">
        <v>2124817.70102415</v>
      </c>
      <c r="J93" s="172">
        <v>2124817.70102415</v>
      </c>
      <c r="K93" s="172">
        <v>2124817.70102415</v>
      </c>
      <c r="L93" s="172">
        <v>2124817.70102415</v>
      </c>
      <c r="M93" s="172">
        <v>2124817.70102415</v>
      </c>
      <c r="N93" s="1"/>
      <c r="O93" s="1"/>
      <c r="P93" s="1"/>
      <c r="Q93" s="1"/>
      <c r="R93" s="1"/>
      <c r="S93" s="1"/>
      <c r="T93" s="1"/>
      <c r="U93" s="1"/>
      <c r="V93" s="1"/>
      <c r="W93" s="1"/>
    </row>
    <row r="94" spans="1:23" x14ac:dyDescent="0.4">
      <c r="A94" s="68">
        <f t="shared" si="3"/>
        <v>48244</v>
      </c>
      <c r="B94" s="1"/>
      <c r="C94" s="1"/>
      <c r="D94" s="172">
        <v>2122315.0263417601</v>
      </c>
      <c r="E94" s="172">
        <v>2122315.0263417601</v>
      </c>
      <c r="F94" s="172">
        <v>2122315.0263417601</v>
      </c>
      <c r="G94" s="172">
        <v>2122315.0263417601</v>
      </c>
      <c r="H94" s="172">
        <v>2122315.0263417601</v>
      </c>
      <c r="I94" s="172">
        <v>2122315.0263417601</v>
      </c>
      <c r="J94" s="172">
        <v>2122315.0263417601</v>
      </c>
      <c r="K94" s="172">
        <v>2122315.0263417601</v>
      </c>
      <c r="L94" s="172">
        <v>2122315.0263417601</v>
      </c>
      <c r="M94" s="172">
        <v>2122315.0263417601</v>
      </c>
      <c r="N94" s="1"/>
      <c r="O94" s="1"/>
      <c r="P94" s="1"/>
      <c r="Q94" s="1"/>
      <c r="R94" s="1"/>
      <c r="S94" s="1"/>
      <c r="T94" s="1"/>
      <c r="U94" s="1"/>
      <c r="V94" s="1"/>
      <c r="W94" s="1"/>
    </row>
    <row r="95" spans="1:23" x14ac:dyDescent="0.4">
      <c r="A95" s="68">
        <f t="shared" si="3"/>
        <v>48273</v>
      </c>
      <c r="B95" s="1"/>
      <c r="C95" s="1"/>
      <c r="D95" s="172">
        <v>2116106.6761467201</v>
      </c>
      <c r="E95" s="172">
        <v>2116106.6761467201</v>
      </c>
      <c r="F95" s="172">
        <v>2116106.6761467201</v>
      </c>
      <c r="G95" s="172">
        <v>2116106.6761467201</v>
      </c>
      <c r="H95" s="172">
        <v>2116106.6761467201</v>
      </c>
      <c r="I95" s="172">
        <v>2116106.6761467201</v>
      </c>
      <c r="J95" s="172">
        <v>2116106.6761467201</v>
      </c>
      <c r="K95" s="172">
        <v>2116106.6761467201</v>
      </c>
      <c r="L95" s="172">
        <v>2116106.6761467201</v>
      </c>
      <c r="M95" s="172">
        <v>2116106.6761467201</v>
      </c>
      <c r="N95" s="1"/>
      <c r="O95" s="1"/>
      <c r="P95" s="1"/>
      <c r="Q95" s="1"/>
      <c r="R95" s="1"/>
      <c r="S95" s="1"/>
      <c r="T95" s="1"/>
      <c r="U95" s="1"/>
      <c r="V95" s="1"/>
      <c r="W95" s="1"/>
    </row>
    <row r="96" spans="1:23" x14ac:dyDescent="0.4">
      <c r="A96" s="68">
        <f t="shared" si="3"/>
        <v>48304</v>
      </c>
      <c r="B96" s="1"/>
      <c r="C96" s="1"/>
      <c r="D96" s="172">
        <v>2105798.5856047398</v>
      </c>
      <c r="E96" s="172">
        <v>2105798.5856047398</v>
      </c>
      <c r="F96" s="172">
        <v>2105798.5856047398</v>
      </c>
      <c r="G96" s="172">
        <v>2105798.5856047398</v>
      </c>
      <c r="H96" s="172">
        <v>2105798.5856047398</v>
      </c>
      <c r="I96" s="172">
        <v>2105798.5856047398</v>
      </c>
      <c r="J96" s="172">
        <v>2105798.5856047398</v>
      </c>
      <c r="K96" s="172">
        <v>2105798.5856047398</v>
      </c>
      <c r="L96" s="172">
        <v>2105798.5856047398</v>
      </c>
      <c r="M96" s="172">
        <v>2105798.5856047398</v>
      </c>
      <c r="N96" s="1"/>
      <c r="O96" s="1"/>
      <c r="P96" s="1"/>
      <c r="Q96" s="1"/>
      <c r="R96" s="1"/>
      <c r="S96" s="1"/>
      <c r="T96" s="1"/>
      <c r="U96" s="1"/>
      <c r="V96" s="1"/>
      <c r="W96" s="1"/>
    </row>
    <row r="97" spans="1:23" x14ac:dyDescent="0.4">
      <c r="A97" s="68">
        <f t="shared" si="3"/>
        <v>48334</v>
      </c>
      <c r="B97" s="1"/>
      <c r="C97" s="1"/>
      <c r="D97" s="172">
        <v>2111024.1020236104</v>
      </c>
      <c r="E97" s="172">
        <v>2111024.1020236104</v>
      </c>
      <c r="F97" s="172">
        <v>2111024.1020236104</v>
      </c>
      <c r="G97" s="172">
        <v>2111024.1020236104</v>
      </c>
      <c r="H97" s="172">
        <v>2111024.1020236104</v>
      </c>
      <c r="I97" s="172">
        <v>2111024.1020236104</v>
      </c>
      <c r="J97" s="172">
        <v>2111024.1020236104</v>
      </c>
      <c r="K97" s="172">
        <v>2111024.1020236104</v>
      </c>
      <c r="L97" s="172">
        <v>2111024.1020236104</v>
      </c>
      <c r="M97" s="172">
        <v>2111024.1020236104</v>
      </c>
      <c r="N97" s="1"/>
      <c r="O97" s="1"/>
      <c r="P97" s="1"/>
      <c r="Q97" s="1"/>
      <c r="R97" s="1"/>
      <c r="S97" s="1"/>
      <c r="T97" s="1"/>
      <c r="U97" s="1"/>
      <c r="V97" s="1"/>
      <c r="W97" s="1"/>
    </row>
    <row r="98" spans="1:23" x14ac:dyDescent="0.4">
      <c r="A98" s="68">
        <f t="shared" si="3"/>
        <v>48365</v>
      </c>
      <c r="B98" s="1"/>
      <c r="C98" s="1"/>
      <c r="D98" s="172">
        <v>14202636.786580097</v>
      </c>
      <c r="E98" s="172">
        <v>14202636.786580097</v>
      </c>
      <c r="F98" s="172">
        <v>14202636.786580097</v>
      </c>
      <c r="G98" s="172">
        <v>14202636.786580097</v>
      </c>
      <c r="H98" s="172">
        <v>14202636.786580097</v>
      </c>
      <c r="I98" s="172">
        <v>14202636.786580097</v>
      </c>
      <c r="J98" s="172">
        <v>14202636.786580097</v>
      </c>
      <c r="K98" s="172">
        <v>14202636.786580097</v>
      </c>
      <c r="L98" s="172">
        <v>14202636.786580097</v>
      </c>
      <c r="M98" s="172">
        <v>14202636.786580097</v>
      </c>
      <c r="N98" s="1"/>
      <c r="O98" s="1"/>
      <c r="P98" s="1"/>
      <c r="Q98" s="1"/>
      <c r="R98" s="1"/>
      <c r="S98" s="1"/>
      <c r="T98" s="1"/>
      <c r="U98" s="1"/>
      <c r="V98" s="1"/>
      <c r="W98" s="1"/>
    </row>
    <row r="99" spans="1:23" x14ac:dyDescent="0.4">
      <c r="A99" s="68">
        <f t="shared" si="3"/>
        <v>48395</v>
      </c>
      <c r="B99" s="1"/>
      <c r="C99" s="1"/>
      <c r="D99" s="172">
        <v>29325968.214460794</v>
      </c>
      <c r="E99" s="172">
        <v>29325968.214460794</v>
      </c>
      <c r="F99" s="172">
        <v>29325968.214460794</v>
      </c>
      <c r="G99" s="172">
        <v>29325968.214460794</v>
      </c>
      <c r="H99" s="172">
        <v>29325968.214460794</v>
      </c>
      <c r="I99" s="172">
        <v>29325968.214460794</v>
      </c>
      <c r="J99" s="172">
        <v>29325968.214460794</v>
      </c>
      <c r="K99" s="172">
        <v>29325968.214460794</v>
      </c>
      <c r="L99" s="172">
        <v>29325968.214460794</v>
      </c>
      <c r="M99" s="172">
        <v>29325968.214460794</v>
      </c>
      <c r="N99" s="1"/>
      <c r="O99" s="1"/>
      <c r="P99" s="1"/>
      <c r="Q99" s="1"/>
      <c r="R99" s="1"/>
      <c r="S99" s="1"/>
      <c r="T99" s="1"/>
      <c r="U99" s="1"/>
      <c r="V99" s="1"/>
      <c r="W99" s="1"/>
    </row>
    <row r="100" spans="1:23" x14ac:dyDescent="0.4">
      <c r="A100" s="68">
        <f t="shared" si="3"/>
        <v>48426</v>
      </c>
      <c r="B100" s="1"/>
      <c r="C100" s="1"/>
      <c r="D100" s="172">
        <v>1602453.1043936801</v>
      </c>
      <c r="E100" s="172">
        <v>1602453.1043936801</v>
      </c>
      <c r="F100" s="172">
        <v>1602453.1043936801</v>
      </c>
      <c r="G100" s="172">
        <v>1602453.1043936801</v>
      </c>
      <c r="H100" s="172">
        <v>1602453.1043936801</v>
      </c>
      <c r="I100" s="172">
        <v>1602453.1043936801</v>
      </c>
      <c r="J100" s="172">
        <v>1602453.1043936801</v>
      </c>
      <c r="K100" s="172">
        <v>1602453.1043936801</v>
      </c>
      <c r="L100" s="172">
        <v>1602453.1043936801</v>
      </c>
      <c r="M100" s="172">
        <v>1602453.1043936801</v>
      </c>
      <c r="N100" s="1"/>
      <c r="O100" s="1"/>
      <c r="P100" s="1"/>
      <c r="Q100" s="1"/>
      <c r="R100" s="1"/>
      <c r="S100" s="1"/>
      <c r="T100" s="1"/>
      <c r="U100" s="1"/>
      <c r="V100" s="1"/>
      <c r="W100" s="1"/>
    </row>
    <row r="101" spans="1:23" x14ac:dyDescent="0.4">
      <c r="A101" s="68">
        <f t="shared" si="3"/>
        <v>48457</v>
      </c>
      <c r="B101" s="1"/>
      <c r="C101" s="1"/>
      <c r="D101" s="172">
        <v>21304071.9659421</v>
      </c>
      <c r="E101" s="172">
        <v>21304071.9659421</v>
      </c>
      <c r="F101" s="172">
        <v>21304071.9659421</v>
      </c>
      <c r="G101" s="172">
        <v>21304071.9659421</v>
      </c>
      <c r="H101" s="172">
        <v>21304071.9659421</v>
      </c>
      <c r="I101" s="172">
        <v>21304071.9659421</v>
      </c>
      <c r="J101" s="172">
        <v>21304071.9659421</v>
      </c>
      <c r="K101" s="172">
        <v>21304071.9659421</v>
      </c>
      <c r="L101" s="172">
        <v>21304071.9659421</v>
      </c>
      <c r="M101" s="172">
        <v>21304071.9659421</v>
      </c>
      <c r="N101" s="1"/>
      <c r="O101" s="1"/>
      <c r="P101" s="1"/>
      <c r="Q101" s="1"/>
      <c r="R101" s="1"/>
      <c r="S101" s="1"/>
      <c r="T101" s="1"/>
      <c r="U101" s="1"/>
      <c r="V101" s="1"/>
      <c r="W101" s="1"/>
    </row>
    <row r="102" spans="1:23" x14ac:dyDescent="0.4">
      <c r="A102" s="68">
        <f t="shared" si="3"/>
        <v>48487</v>
      </c>
      <c r="B102" s="1"/>
      <c r="C102" s="1"/>
      <c r="D102" s="172">
        <v>3457175.9999361997</v>
      </c>
      <c r="E102" s="172">
        <v>3457175.9999361997</v>
      </c>
      <c r="F102" s="172">
        <v>3457175.9999361997</v>
      </c>
      <c r="G102" s="172">
        <v>3457175.9999361997</v>
      </c>
      <c r="H102" s="172">
        <v>3457175.9999361997</v>
      </c>
      <c r="I102" s="172">
        <v>3457175.9999361997</v>
      </c>
      <c r="J102" s="172">
        <v>3457175.9999361997</v>
      </c>
      <c r="K102" s="172">
        <v>3457175.9999361997</v>
      </c>
      <c r="L102" s="172">
        <v>3457175.9999361997</v>
      </c>
      <c r="M102" s="172">
        <v>3457175.9999361997</v>
      </c>
      <c r="N102" s="1"/>
      <c r="O102" s="1"/>
      <c r="P102" s="1"/>
      <c r="Q102" s="1"/>
      <c r="R102" s="1"/>
      <c r="S102" s="1"/>
      <c r="T102" s="1"/>
      <c r="U102" s="1"/>
      <c r="V102" s="1"/>
      <c r="W102" s="1"/>
    </row>
    <row r="103" spans="1:23" x14ac:dyDescent="0.4">
      <c r="A103" s="68">
        <f t="shared" si="3"/>
        <v>48518</v>
      </c>
      <c r="B103" s="1"/>
      <c r="C103" s="1"/>
      <c r="D103" s="172">
        <v>1204359.9282752499</v>
      </c>
      <c r="E103" s="172">
        <v>1204359.9282752499</v>
      </c>
      <c r="F103" s="172">
        <v>1204359.9282752499</v>
      </c>
      <c r="G103" s="172">
        <v>1204359.9282752499</v>
      </c>
      <c r="H103" s="172">
        <v>1204359.9282752499</v>
      </c>
      <c r="I103" s="172">
        <v>1204359.9282752499</v>
      </c>
      <c r="J103" s="172">
        <v>1204359.9282752499</v>
      </c>
      <c r="K103" s="172">
        <v>1204359.9282752499</v>
      </c>
      <c r="L103" s="172">
        <v>1204359.9282752499</v>
      </c>
      <c r="M103" s="172">
        <v>1204359.9282752499</v>
      </c>
      <c r="N103" s="1"/>
      <c r="O103" s="1"/>
      <c r="P103" s="1"/>
      <c r="Q103" s="1"/>
      <c r="R103" s="1"/>
      <c r="S103" s="1"/>
      <c r="T103" s="1"/>
      <c r="U103" s="1"/>
      <c r="V103" s="1"/>
      <c r="W103" s="1"/>
    </row>
    <row r="104" spans="1:23" x14ac:dyDescent="0.4">
      <c r="A104" s="68">
        <f t="shared" si="3"/>
        <v>48548</v>
      </c>
      <c r="B104" s="1"/>
      <c r="C104" s="1"/>
      <c r="D104" s="172">
        <v>1208198.1876341999</v>
      </c>
      <c r="E104" s="172">
        <v>1208198.1876341999</v>
      </c>
      <c r="F104" s="172">
        <v>1208198.1876341999</v>
      </c>
      <c r="G104" s="172">
        <v>1208198.1876341999</v>
      </c>
      <c r="H104" s="172">
        <v>1208198.1876341999</v>
      </c>
      <c r="I104" s="172">
        <v>1208198.1876341999</v>
      </c>
      <c r="J104" s="172">
        <v>1208198.1876341999</v>
      </c>
      <c r="K104" s="172">
        <v>1208198.1876341999</v>
      </c>
      <c r="L104" s="172">
        <v>1208198.1876341999</v>
      </c>
      <c r="M104" s="172">
        <v>1208198.1876341999</v>
      </c>
      <c r="N104" s="1"/>
      <c r="O104" s="1"/>
      <c r="P104" s="1"/>
      <c r="Q104" s="1"/>
      <c r="R104" s="1"/>
      <c r="S104" s="1"/>
      <c r="T104" s="1"/>
      <c r="U104" s="1"/>
      <c r="V104" s="1"/>
      <c r="W104" s="1"/>
    </row>
    <row r="105" spans="1:23" x14ac:dyDescent="0.4">
      <c r="A105" s="68">
        <f t="shared" si="3"/>
        <v>48579</v>
      </c>
      <c r="B105" s="1"/>
      <c r="C105" s="1"/>
      <c r="D105" s="172">
        <v>1206671.3996553</v>
      </c>
      <c r="E105" s="172">
        <v>1206671.3996553</v>
      </c>
      <c r="F105" s="172">
        <v>1206671.3996553</v>
      </c>
      <c r="G105" s="172">
        <v>1206671.3996553</v>
      </c>
      <c r="H105" s="172">
        <v>1206671.3996553</v>
      </c>
      <c r="I105" s="172">
        <v>1206671.3996553</v>
      </c>
      <c r="J105" s="172">
        <v>1206671.3996553</v>
      </c>
      <c r="K105" s="172">
        <v>1206671.3996553</v>
      </c>
      <c r="L105" s="172">
        <v>1206671.3996553</v>
      </c>
      <c r="M105" s="172">
        <v>1206671.3996553</v>
      </c>
      <c r="N105" s="1"/>
      <c r="O105" s="1"/>
      <c r="P105" s="1"/>
      <c r="Q105" s="1"/>
      <c r="R105" s="1"/>
      <c r="S105" s="1"/>
      <c r="T105" s="1"/>
      <c r="U105" s="1"/>
      <c r="V105" s="1"/>
      <c r="W105" s="1"/>
    </row>
    <row r="106" spans="1:23" x14ac:dyDescent="0.4">
      <c r="A106" s="68">
        <f t="shared" si="3"/>
        <v>48610</v>
      </c>
      <c r="B106" s="1"/>
      <c r="C106" s="1"/>
      <c r="D106" s="172">
        <v>1191610.2387749499</v>
      </c>
      <c r="E106" s="172">
        <v>1191610.2387749499</v>
      </c>
      <c r="F106" s="172">
        <v>1191610.2387749499</v>
      </c>
      <c r="G106" s="172">
        <v>1191610.2387749499</v>
      </c>
      <c r="H106" s="172">
        <v>1191610.2387749499</v>
      </c>
      <c r="I106" s="172">
        <v>1191610.2387749499</v>
      </c>
      <c r="J106" s="172">
        <v>1191610.2387749499</v>
      </c>
      <c r="K106" s="172">
        <v>1191610.2387749499</v>
      </c>
      <c r="L106" s="172">
        <v>1191610.2387749499</v>
      </c>
      <c r="M106" s="172">
        <v>1191610.2387749499</v>
      </c>
      <c r="N106" s="1"/>
      <c r="O106" s="1"/>
      <c r="P106" s="1"/>
      <c r="Q106" s="1"/>
      <c r="R106" s="1"/>
      <c r="S106" s="1"/>
      <c r="T106" s="1"/>
      <c r="U106" s="1"/>
      <c r="V106" s="1"/>
      <c r="W106" s="1"/>
    </row>
    <row r="107" spans="1:23" x14ac:dyDescent="0.4">
      <c r="A107" s="68">
        <f t="shared" si="3"/>
        <v>48638</v>
      </c>
      <c r="B107" s="1"/>
      <c r="C107" s="1"/>
      <c r="D107" s="172">
        <v>1178788.3674166501</v>
      </c>
      <c r="E107" s="172">
        <v>1178788.3674166501</v>
      </c>
      <c r="F107" s="172">
        <v>1178788.3674166501</v>
      </c>
      <c r="G107" s="172">
        <v>1178788.3674166501</v>
      </c>
      <c r="H107" s="172">
        <v>1178788.3674166501</v>
      </c>
      <c r="I107" s="172">
        <v>1178788.3674166501</v>
      </c>
      <c r="J107" s="172">
        <v>1178788.3674166501</v>
      </c>
      <c r="K107" s="172">
        <v>1178788.3674166501</v>
      </c>
      <c r="L107" s="172">
        <v>1178788.3674166501</v>
      </c>
      <c r="M107" s="172">
        <v>1178788.3674166501</v>
      </c>
      <c r="N107" s="1"/>
      <c r="O107" s="1"/>
      <c r="P107" s="1"/>
      <c r="Q107" s="1"/>
      <c r="R107" s="1"/>
      <c r="S107" s="1"/>
      <c r="T107" s="1"/>
      <c r="U107" s="1"/>
      <c r="V107" s="1"/>
      <c r="W107" s="1"/>
    </row>
    <row r="108" spans="1:23" x14ac:dyDescent="0.4">
      <c r="A108" s="68">
        <f t="shared" si="3"/>
        <v>48669</v>
      </c>
      <c r="B108" s="1"/>
      <c r="C108" s="1"/>
      <c r="D108" s="172">
        <v>1155496.5728293001</v>
      </c>
      <c r="E108" s="172">
        <v>1155496.5728293001</v>
      </c>
      <c r="F108" s="172">
        <v>1155496.5728293001</v>
      </c>
      <c r="G108" s="172">
        <v>1155496.5728293001</v>
      </c>
      <c r="H108" s="172">
        <v>1155496.5728293001</v>
      </c>
      <c r="I108" s="172">
        <v>1155496.5728293001</v>
      </c>
      <c r="J108" s="172">
        <v>1155496.5728293001</v>
      </c>
      <c r="K108" s="172">
        <v>1155496.5728293001</v>
      </c>
      <c r="L108" s="172">
        <v>1155496.5728293001</v>
      </c>
      <c r="M108" s="172">
        <v>1155496.5728293001</v>
      </c>
      <c r="N108" s="1"/>
      <c r="O108" s="1"/>
      <c r="P108" s="1"/>
      <c r="Q108" s="1"/>
      <c r="R108" s="1"/>
      <c r="S108" s="1"/>
      <c r="T108" s="1"/>
      <c r="U108" s="1"/>
      <c r="V108" s="1"/>
      <c r="W108" s="1"/>
    </row>
    <row r="109" spans="1:23" x14ac:dyDescent="0.4">
      <c r="A109" s="68">
        <f t="shared" si="3"/>
        <v>48699</v>
      </c>
      <c r="B109" s="1"/>
      <c r="C109" s="1"/>
      <c r="D109" s="172">
        <v>1166710.9688433001</v>
      </c>
      <c r="E109" s="172">
        <v>1166710.9688433001</v>
      </c>
      <c r="F109" s="172">
        <v>1166710.9688433001</v>
      </c>
      <c r="G109" s="172">
        <v>1166710.9688433001</v>
      </c>
      <c r="H109" s="172">
        <v>1166710.9688433001</v>
      </c>
      <c r="I109" s="172">
        <v>1166710.9688433001</v>
      </c>
      <c r="J109" s="172">
        <v>1166710.9688433001</v>
      </c>
      <c r="K109" s="172">
        <v>1166710.9688433001</v>
      </c>
      <c r="L109" s="172">
        <v>1166710.9688433001</v>
      </c>
      <c r="M109" s="172">
        <v>1166710.9688433001</v>
      </c>
      <c r="N109" s="1"/>
      <c r="O109" s="1"/>
      <c r="P109" s="1"/>
      <c r="Q109" s="1"/>
      <c r="R109" s="1"/>
      <c r="S109" s="1"/>
      <c r="T109" s="1"/>
      <c r="U109" s="1"/>
      <c r="V109" s="1"/>
      <c r="W109" s="1"/>
    </row>
    <row r="110" spans="1:23" x14ac:dyDescent="0.4">
      <c r="A110" s="68">
        <f t="shared" si="3"/>
        <v>48730</v>
      </c>
      <c r="B110" s="1"/>
      <c r="C110" s="1"/>
      <c r="D110" s="172">
        <v>1161009.6386829</v>
      </c>
      <c r="E110" s="172">
        <v>1161009.6386829</v>
      </c>
      <c r="F110" s="172">
        <v>1161009.6386829</v>
      </c>
      <c r="G110" s="172">
        <v>1161009.6386829</v>
      </c>
      <c r="H110" s="172">
        <v>1161009.6386829</v>
      </c>
      <c r="I110" s="172">
        <v>1161009.6386829</v>
      </c>
      <c r="J110" s="172">
        <v>1161009.6386829</v>
      </c>
      <c r="K110" s="172">
        <v>1161009.6386829</v>
      </c>
      <c r="L110" s="172">
        <v>1161009.6386829</v>
      </c>
      <c r="M110" s="172">
        <v>1161009.6386829</v>
      </c>
      <c r="N110" s="1"/>
      <c r="O110" s="1"/>
      <c r="P110" s="1"/>
      <c r="Q110" s="1"/>
      <c r="R110" s="1"/>
      <c r="S110" s="1"/>
      <c r="T110" s="1"/>
      <c r="U110" s="1"/>
      <c r="V110" s="1"/>
      <c r="W110" s="1"/>
    </row>
    <row r="111" spans="1:23" x14ac:dyDescent="0.4">
      <c r="A111" s="68">
        <f t="shared" si="3"/>
        <v>48760</v>
      </c>
      <c r="B111" s="1"/>
      <c r="C111" s="1"/>
      <c r="D111" s="172">
        <v>1155815.1616994501</v>
      </c>
      <c r="E111" s="172">
        <v>1155815.1616994501</v>
      </c>
      <c r="F111" s="172">
        <v>1155815.1616994501</v>
      </c>
      <c r="G111" s="172">
        <v>1155815.1616994501</v>
      </c>
      <c r="H111" s="172">
        <v>1155815.1616994501</v>
      </c>
      <c r="I111" s="172">
        <v>1155815.1616994501</v>
      </c>
      <c r="J111" s="172">
        <v>1155815.1616994501</v>
      </c>
      <c r="K111" s="172">
        <v>1155815.1616994501</v>
      </c>
      <c r="L111" s="172">
        <v>1155815.1616994501</v>
      </c>
      <c r="M111" s="172">
        <v>1155815.1616994501</v>
      </c>
      <c r="N111" s="1"/>
      <c r="O111" s="1"/>
      <c r="P111" s="1"/>
      <c r="Q111" s="1"/>
      <c r="R111" s="1"/>
      <c r="S111" s="1"/>
      <c r="T111" s="1"/>
      <c r="U111" s="1"/>
      <c r="V111" s="1"/>
      <c r="W111" s="1"/>
    </row>
    <row r="112" spans="1:23" x14ac:dyDescent="0.4">
      <c r="A112" s="68">
        <f t="shared" si="3"/>
        <v>48791</v>
      </c>
      <c r="B112" s="1"/>
      <c r="C112" s="1"/>
      <c r="D112" s="172">
        <v>1149842.2354470501</v>
      </c>
      <c r="E112" s="172">
        <v>1149842.2354470501</v>
      </c>
      <c r="F112" s="172">
        <v>1149842.2354470501</v>
      </c>
      <c r="G112" s="172">
        <v>1149842.2354470501</v>
      </c>
      <c r="H112" s="172">
        <v>1149842.2354470501</v>
      </c>
      <c r="I112" s="172">
        <v>1149842.2354470501</v>
      </c>
      <c r="J112" s="172">
        <v>1149842.2354470501</v>
      </c>
      <c r="K112" s="172">
        <v>1149842.2354470501</v>
      </c>
      <c r="L112" s="172">
        <v>1149842.2354470501</v>
      </c>
      <c r="M112" s="172">
        <v>1149842.2354470501</v>
      </c>
      <c r="N112" s="1"/>
      <c r="O112" s="1"/>
      <c r="P112" s="1"/>
      <c r="Q112" s="1"/>
      <c r="R112" s="1"/>
      <c r="S112" s="1"/>
      <c r="T112" s="1"/>
      <c r="U112" s="1"/>
      <c r="V112" s="1"/>
      <c r="W112" s="1"/>
    </row>
    <row r="113" spans="1:23" x14ac:dyDescent="0.4">
      <c r="A113" s="68">
        <f t="shared" si="3"/>
        <v>48822</v>
      </c>
      <c r="B113" s="1"/>
      <c r="C113" s="1"/>
      <c r="D113" s="172">
        <v>1143498.5234306999</v>
      </c>
      <c r="E113" s="172">
        <v>1143498.5234306999</v>
      </c>
      <c r="F113" s="172">
        <v>1143498.5234306999</v>
      </c>
      <c r="G113" s="172">
        <v>1143498.5234306999</v>
      </c>
      <c r="H113" s="172">
        <v>1143498.5234306999</v>
      </c>
      <c r="I113" s="172">
        <v>1143498.5234306999</v>
      </c>
      <c r="J113" s="172">
        <v>1143498.5234306999</v>
      </c>
      <c r="K113" s="172">
        <v>1143498.5234306999</v>
      </c>
      <c r="L113" s="172">
        <v>1143498.5234306999</v>
      </c>
      <c r="M113" s="172">
        <v>1143498.5234306999</v>
      </c>
      <c r="N113" s="1"/>
      <c r="O113" s="1"/>
      <c r="P113" s="1"/>
      <c r="Q113" s="1"/>
      <c r="R113" s="1"/>
      <c r="S113" s="1"/>
      <c r="T113" s="1"/>
      <c r="U113" s="1"/>
      <c r="V113" s="1"/>
      <c r="W113" s="1"/>
    </row>
    <row r="114" spans="1:23" x14ac:dyDescent="0.4">
      <c r="A114" s="68">
        <f t="shared" si="3"/>
        <v>48852</v>
      </c>
      <c r="B114" s="1"/>
      <c r="C114" s="1"/>
      <c r="D114" s="172">
        <v>1123989.7661951</v>
      </c>
      <c r="E114" s="172">
        <v>1123989.7661951</v>
      </c>
      <c r="F114" s="172">
        <v>1123989.7661951</v>
      </c>
      <c r="G114" s="172">
        <v>1123989.7661951</v>
      </c>
      <c r="H114" s="172">
        <v>1123989.7661951</v>
      </c>
      <c r="I114" s="172">
        <v>1123989.7661951</v>
      </c>
      <c r="J114" s="172">
        <v>1123989.7661951</v>
      </c>
      <c r="K114" s="172">
        <v>1123989.7661951</v>
      </c>
      <c r="L114" s="172">
        <v>1123989.7661951</v>
      </c>
      <c r="M114" s="172">
        <v>1123989.7661951</v>
      </c>
      <c r="N114" s="1"/>
      <c r="O114" s="1"/>
      <c r="P114" s="1"/>
      <c r="Q114" s="1"/>
      <c r="R114" s="1"/>
      <c r="S114" s="1"/>
      <c r="T114" s="1"/>
      <c r="U114" s="1"/>
      <c r="V114" s="1"/>
      <c r="W114" s="1"/>
    </row>
    <row r="115" spans="1:23" x14ac:dyDescent="0.4">
      <c r="A115" s="68">
        <f t="shared" si="3"/>
        <v>48883</v>
      </c>
      <c r="B115" s="1"/>
      <c r="C115" s="1"/>
      <c r="D115" s="172">
        <v>1112280.8155548002</v>
      </c>
      <c r="E115" s="172">
        <v>1112280.8155548002</v>
      </c>
      <c r="F115" s="172">
        <v>1112280.8155548002</v>
      </c>
      <c r="G115" s="172">
        <v>1112280.8155548002</v>
      </c>
      <c r="H115" s="172">
        <v>1112280.8155548002</v>
      </c>
      <c r="I115" s="172">
        <v>1112280.8155548002</v>
      </c>
      <c r="J115" s="172">
        <v>1112280.8155548002</v>
      </c>
      <c r="K115" s="172">
        <v>1112280.8155548002</v>
      </c>
      <c r="L115" s="172">
        <v>1112280.8155548002</v>
      </c>
      <c r="M115" s="172">
        <v>1112280.8155548002</v>
      </c>
      <c r="N115" s="1"/>
      <c r="O115" s="1"/>
      <c r="P115" s="1"/>
      <c r="Q115" s="1"/>
      <c r="R115" s="1"/>
      <c r="S115" s="1"/>
      <c r="T115" s="1"/>
      <c r="U115" s="1"/>
      <c r="V115" s="1"/>
      <c r="W115" s="1"/>
    </row>
    <row r="116" spans="1:23" x14ac:dyDescent="0.4">
      <c r="A116" s="68">
        <f t="shared" si="3"/>
        <v>48913</v>
      </c>
      <c r="B116" s="1"/>
      <c r="C116" s="1"/>
      <c r="D116" s="172">
        <v>1108459.0268240499</v>
      </c>
      <c r="E116" s="172">
        <v>1108459.0268240499</v>
      </c>
      <c r="F116" s="172">
        <v>1108459.0268240499</v>
      </c>
      <c r="G116" s="172">
        <v>1108459.0268240499</v>
      </c>
      <c r="H116" s="172">
        <v>1108459.0268240499</v>
      </c>
      <c r="I116" s="172">
        <v>1108459.0268240499</v>
      </c>
      <c r="J116" s="172">
        <v>1108459.0268240499</v>
      </c>
      <c r="K116" s="172">
        <v>1108459.0268240499</v>
      </c>
      <c r="L116" s="172">
        <v>1108459.0268240499</v>
      </c>
      <c r="M116" s="172">
        <v>1108459.0268240499</v>
      </c>
      <c r="N116" s="1"/>
      <c r="O116" s="1"/>
      <c r="P116" s="1"/>
      <c r="Q116" s="1"/>
      <c r="R116" s="1"/>
      <c r="S116" s="1"/>
      <c r="T116" s="1"/>
      <c r="U116" s="1"/>
      <c r="V116" s="1"/>
      <c r="W116" s="1"/>
    </row>
    <row r="117" spans="1:23" x14ac:dyDescent="0.4">
      <c r="A117" s="68">
        <f t="shared" si="3"/>
        <v>48944</v>
      </c>
      <c r="B117" s="1"/>
      <c r="C117" s="1"/>
      <c r="D117" s="172">
        <v>1103733.06688985</v>
      </c>
      <c r="E117" s="172">
        <v>1103733.06688985</v>
      </c>
      <c r="F117" s="172">
        <v>1103733.06688985</v>
      </c>
      <c r="G117" s="172">
        <v>1103733.06688985</v>
      </c>
      <c r="H117" s="172">
        <v>1103733.06688985</v>
      </c>
      <c r="I117" s="172">
        <v>1103733.06688985</v>
      </c>
      <c r="J117" s="172">
        <v>1103733.06688985</v>
      </c>
      <c r="K117" s="172">
        <v>1103733.06688985</v>
      </c>
      <c r="L117" s="172">
        <v>1103733.06688985</v>
      </c>
      <c r="M117" s="172">
        <v>1103733.06688985</v>
      </c>
      <c r="N117" s="1"/>
      <c r="O117" s="1"/>
      <c r="P117" s="1"/>
      <c r="Q117" s="1"/>
      <c r="R117" s="1"/>
      <c r="S117" s="1"/>
      <c r="T117" s="1"/>
      <c r="U117" s="1"/>
      <c r="V117" s="1"/>
      <c r="W117" s="1"/>
    </row>
    <row r="118" spans="1:23" x14ac:dyDescent="0.4">
      <c r="A118" s="68">
        <f t="shared" si="3"/>
        <v>48975</v>
      </c>
      <c r="B118" s="1"/>
      <c r="C118" s="1"/>
      <c r="D118" s="172">
        <v>453520.25730409997</v>
      </c>
      <c r="E118" s="172">
        <v>453520.25730409997</v>
      </c>
      <c r="F118" s="172">
        <v>453520.25730409997</v>
      </c>
      <c r="G118" s="172">
        <v>453520.25730409997</v>
      </c>
      <c r="H118" s="172">
        <v>453520.25730409997</v>
      </c>
      <c r="I118" s="172">
        <v>453520.25730409997</v>
      </c>
      <c r="J118" s="172">
        <v>453520.25730409997</v>
      </c>
      <c r="K118" s="172">
        <v>453520.25730409997</v>
      </c>
      <c r="L118" s="172">
        <v>453520.25730409997</v>
      </c>
      <c r="M118" s="172">
        <v>453520.25730409997</v>
      </c>
      <c r="N118" s="1"/>
      <c r="O118" s="1"/>
      <c r="P118" s="1"/>
      <c r="Q118" s="1"/>
      <c r="R118" s="1"/>
      <c r="S118" s="1"/>
      <c r="T118" s="1"/>
      <c r="U118" s="1"/>
      <c r="V118" s="1"/>
      <c r="W118" s="1"/>
    </row>
    <row r="119" spans="1:23" x14ac:dyDescent="0.4">
      <c r="A119" s="68">
        <f t="shared" si="3"/>
        <v>49003</v>
      </c>
      <c r="B119" s="1"/>
      <c r="C119" s="1"/>
      <c r="D119" s="172">
        <v>453612.96643599996</v>
      </c>
      <c r="E119" s="172">
        <v>453612.96643599996</v>
      </c>
      <c r="F119" s="172">
        <v>453612.96643599996</v>
      </c>
      <c r="G119" s="172">
        <v>453612.96643599996</v>
      </c>
      <c r="H119" s="172">
        <v>453612.96643599996</v>
      </c>
      <c r="I119" s="172">
        <v>453612.96643599996</v>
      </c>
      <c r="J119" s="172">
        <v>453612.96643599996</v>
      </c>
      <c r="K119" s="172">
        <v>453612.96643599996</v>
      </c>
      <c r="L119" s="172">
        <v>453612.96643599996</v>
      </c>
      <c r="M119" s="172">
        <v>453612.96643599996</v>
      </c>
      <c r="N119" s="1"/>
      <c r="O119" s="1"/>
      <c r="P119" s="1"/>
      <c r="Q119" s="1"/>
      <c r="R119" s="1"/>
      <c r="S119" s="1"/>
      <c r="T119" s="1"/>
      <c r="U119" s="1"/>
      <c r="V119" s="1"/>
      <c r="W119" s="1"/>
    </row>
    <row r="120" spans="1:23" x14ac:dyDescent="0.4">
      <c r="A120" s="68">
        <f t="shared" si="3"/>
        <v>49034</v>
      </c>
      <c r="B120" s="1"/>
      <c r="C120" s="1"/>
      <c r="D120" s="172">
        <v>441557.94349734997</v>
      </c>
      <c r="E120" s="172">
        <v>441557.94349734997</v>
      </c>
      <c r="F120" s="172">
        <v>441557.94349734997</v>
      </c>
      <c r="G120" s="172">
        <v>441557.94349734997</v>
      </c>
      <c r="H120" s="172">
        <v>441557.94349734997</v>
      </c>
      <c r="I120" s="172">
        <v>441557.94349734997</v>
      </c>
      <c r="J120" s="172">
        <v>441557.94349734997</v>
      </c>
      <c r="K120" s="172">
        <v>441557.94349734997</v>
      </c>
      <c r="L120" s="172">
        <v>441557.94349734997</v>
      </c>
      <c r="M120" s="172">
        <v>441557.94349734997</v>
      </c>
      <c r="N120" s="1"/>
      <c r="O120" s="1"/>
      <c r="P120" s="1"/>
      <c r="Q120" s="1"/>
      <c r="R120" s="1"/>
      <c r="S120" s="1"/>
      <c r="T120" s="1"/>
      <c r="U120" s="1"/>
      <c r="V120" s="1"/>
      <c r="W120" s="1"/>
    </row>
    <row r="121" spans="1:23" x14ac:dyDescent="0.4">
      <c r="A121" s="68">
        <f t="shared" si="3"/>
        <v>49064</v>
      </c>
      <c r="B121" s="1"/>
      <c r="C121" s="1"/>
      <c r="D121" s="172">
        <v>436266.08473250002</v>
      </c>
      <c r="E121" s="172">
        <v>436266.08473250002</v>
      </c>
      <c r="F121" s="172">
        <v>436266.08473250002</v>
      </c>
      <c r="G121" s="172">
        <v>436266.08473250002</v>
      </c>
      <c r="H121" s="172">
        <v>436266.08473250002</v>
      </c>
      <c r="I121" s="172">
        <v>436266.08473250002</v>
      </c>
      <c r="J121" s="172">
        <v>436266.08473250002</v>
      </c>
      <c r="K121" s="172">
        <v>436266.08473250002</v>
      </c>
      <c r="L121" s="172">
        <v>436266.08473250002</v>
      </c>
      <c r="M121" s="172">
        <v>436266.08473250002</v>
      </c>
      <c r="N121" s="1"/>
      <c r="O121" s="1"/>
      <c r="P121" s="1"/>
      <c r="Q121" s="1"/>
      <c r="R121" s="1"/>
      <c r="S121" s="1"/>
      <c r="T121" s="1"/>
      <c r="U121" s="1"/>
      <c r="V121" s="1"/>
      <c r="W121" s="1"/>
    </row>
    <row r="122" spans="1:23" x14ac:dyDescent="0.4">
      <c r="A122" s="68">
        <f t="shared" si="3"/>
        <v>49095</v>
      </c>
      <c r="B122" s="1"/>
      <c r="C122" s="1"/>
      <c r="D122" s="172">
        <v>444144.07238710002</v>
      </c>
      <c r="E122" s="172">
        <v>444144.07238710002</v>
      </c>
      <c r="F122" s="172">
        <v>444144.07238710002</v>
      </c>
      <c r="G122" s="172">
        <v>444144.07238710002</v>
      </c>
      <c r="H122" s="172">
        <v>444144.07238710002</v>
      </c>
      <c r="I122" s="172">
        <v>444144.07238710002</v>
      </c>
      <c r="J122" s="172">
        <v>444144.07238710002</v>
      </c>
      <c r="K122" s="172">
        <v>444144.07238710002</v>
      </c>
      <c r="L122" s="172">
        <v>444144.07238710002</v>
      </c>
      <c r="M122" s="172">
        <v>444144.07238710002</v>
      </c>
      <c r="N122" s="1"/>
      <c r="O122" s="1"/>
      <c r="P122" s="1"/>
      <c r="Q122" s="1"/>
      <c r="R122" s="1"/>
      <c r="S122" s="1"/>
      <c r="T122" s="1"/>
      <c r="U122" s="1"/>
      <c r="V122" s="1"/>
      <c r="W122" s="1"/>
    </row>
    <row r="123" spans="1:23" x14ac:dyDescent="0.4">
      <c r="A123" s="68">
        <f t="shared" si="3"/>
        <v>49125</v>
      </c>
      <c r="B123" s="1"/>
      <c r="C123" s="1"/>
      <c r="D123" s="172">
        <v>443299.03309759998</v>
      </c>
      <c r="E123" s="172">
        <v>443299.03309759998</v>
      </c>
      <c r="F123" s="172">
        <v>443299.03309759998</v>
      </c>
      <c r="G123" s="172">
        <v>443299.03309759998</v>
      </c>
      <c r="H123" s="172">
        <v>443299.03309759998</v>
      </c>
      <c r="I123" s="172">
        <v>443299.03309759998</v>
      </c>
      <c r="J123" s="172">
        <v>443299.03309759998</v>
      </c>
      <c r="K123" s="172">
        <v>443299.03309759998</v>
      </c>
      <c r="L123" s="172">
        <v>443299.03309759998</v>
      </c>
      <c r="M123" s="172">
        <v>443299.03309759998</v>
      </c>
      <c r="N123" s="1"/>
      <c r="O123" s="1"/>
      <c r="P123" s="1"/>
      <c r="Q123" s="1"/>
      <c r="R123" s="1"/>
      <c r="S123" s="1"/>
      <c r="T123" s="1"/>
      <c r="U123" s="1"/>
      <c r="V123" s="1"/>
      <c r="W123" s="1"/>
    </row>
    <row r="124" spans="1:23" x14ac:dyDescent="0.4">
      <c r="A124" s="68">
        <f t="shared" si="3"/>
        <v>49156</v>
      </c>
      <c r="B124" s="1"/>
      <c r="C124" s="1"/>
      <c r="D124" s="172">
        <v>431946.23872555001</v>
      </c>
      <c r="E124" s="172">
        <v>431946.23872555001</v>
      </c>
      <c r="F124" s="172">
        <v>431946.23872555001</v>
      </c>
      <c r="G124" s="172">
        <v>431946.23872555001</v>
      </c>
      <c r="H124" s="172">
        <v>431946.23872555001</v>
      </c>
      <c r="I124" s="172">
        <v>431946.23872555001</v>
      </c>
      <c r="J124" s="172">
        <v>431946.23872555001</v>
      </c>
      <c r="K124" s="172">
        <v>431946.23872555001</v>
      </c>
      <c r="L124" s="172">
        <v>431946.23872555001</v>
      </c>
      <c r="M124" s="172">
        <v>431946.23872555001</v>
      </c>
      <c r="N124" s="1"/>
      <c r="O124" s="1"/>
      <c r="P124" s="1"/>
      <c r="Q124" s="1"/>
      <c r="R124" s="1"/>
      <c r="S124" s="1"/>
      <c r="T124" s="1"/>
      <c r="U124" s="1"/>
      <c r="V124" s="1"/>
      <c r="W124" s="1"/>
    </row>
    <row r="125" spans="1:23" x14ac:dyDescent="0.4">
      <c r="A125" s="68">
        <f t="shared" si="3"/>
        <v>49187</v>
      </c>
      <c r="B125" s="1"/>
      <c r="C125" s="1"/>
      <c r="D125" s="172">
        <v>10770143.91067425</v>
      </c>
      <c r="E125" s="172">
        <v>10770143.91067425</v>
      </c>
      <c r="F125" s="172">
        <v>10770143.91067425</v>
      </c>
      <c r="G125" s="172">
        <v>10770143.91067425</v>
      </c>
      <c r="H125" s="172">
        <v>10770143.91067425</v>
      </c>
      <c r="I125" s="172">
        <v>10770143.91067425</v>
      </c>
      <c r="J125" s="172">
        <v>10770143.91067425</v>
      </c>
      <c r="K125" s="172">
        <v>10770143.91067425</v>
      </c>
      <c r="L125" s="172">
        <v>10770143.91067425</v>
      </c>
      <c r="M125" s="172">
        <v>10770143.91067425</v>
      </c>
      <c r="N125" s="1"/>
      <c r="O125" s="1"/>
      <c r="P125" s="1"/>
      <c r="Q125" s="1"/>
      <c r="R125" s="1"/>
      <c r="S125" s="1"/>
      <c r="T125" s="1"/>
      <c r="U125" s="1"/>
      <c r="V125" s="1"/>
      <c r="W125" s="1"/>
    </row>
    <row r="126" spans="1:23" x14ac:dyDescent="0.4">
      <c r="A126" s="68">
        <f t="shared" si="3"/>
        <v>49217</v>
      </c>
      <c r="B126" s="1"/>
      <c r="C126" s="1"/>
      <c r="D126" s="172">
        <v>264933.39447694999</v>
      </c>
      <c r="E126" s="172">
        <v>264933.39447694999</v>
      </c>
      <c r="F126" s="172">
        <v>264933.39447694999</v>
      </c>
      <c r="G126" s="172">
        <v>264933.39447694999</v>
      </c>
      <c r="H126" s="172">
        <v>264933.39447694999</v>
      </c>
      <c r="I126" s="172">
        <v>264933.39447694999</v>
      </c>
      <c r="J126" s="172">
        <v>264933.39447694999</v>
      </c>
      <c r="K126" s="172">
        <v>264933.39447694999</v>
      </c>
      <c r="L126" s="172">
        <v>264933.39447694999</v>
      </c>
      <c r="M126" s="172">
        <v>264933.39447694999</v>
      </c>
      <c r="N126" s="1"/>
      <c r="O126" s="1"/>
      <c r="P126" s="1"/>
      <c r="Q126" s="1"/>
      <c r="R126" s="1"/>
      <c r="S126" s="1"/>
      <c r="T126" s="1"/>
      <c r="U126" s="1"/>
      <c r="V126" s="1"/>
      <c r="W126" s="1"/>
    </row>
    <row r="127" spans="1:23" x14ac:dyDescent="0.4">
      <c r="A127" s="68">
        <f t="shared" si="3"/>
        <v>49248</v>
      </c>
      <c r="B127" s="1"/>
      <c r="C127" s="1"/>
      <c r="D127" s="172">
        <v>248131.04977869999</v>
      </c>
      <c r="E127" s="172">
        <v>248131.04977869999</v>
      </c>
      <c r="F127" s="172">
        <v>248131.04977869999</v>
      </c>
      <c r="G127" s="172">
        <v>248131.04977869999</v>
      </c>
      <c r="H127" s="172">
        <v>248131.04977869999</v>
      </c>
      <c r="I127" s="172">
        <v>248131.04977869999</v>
      </c>
      <c r="J127" s="172">
        <v>248131.04977869999</v>
      </c>
      <c r="K127" s="172">
        <v>248131.04977869999</v>
      </c>
      <c r="L127" s="172">
        <v>248131.04977869999</v>
      </c>
      <c r="M127" s="172">
        <v>248131.04977869999</v>
      </c>
      <c r="N127" s="1"/>
      <c r="O127" s="1"/>
      <c r="P127" s="1"/>
      <c r="Q127" s="1"/>
      <c r="R127" s="1"/>
      <c r="S127" s="1"/>
      <c r="T127" s="1"/>
      <c r="U127" s="1"/>
      <c r="V127" s="1"/>
      <c r="W127" s="1"/>
    </row>
    <row r="128" spans="1:23" x14ac:dyDescent="0.4">
      <c r="A128" s="68">
        <f t="shared" si="3"/>
        <v>49278</v>
      </c>
      <c r="B128" s="1"/>
      <c r="C128" s="1"/>
      <c r="D128" s="172">
        <v>226289.56128340002</v>
      </c>
      <c r="E128" s="172">
        <v>226289.56128340002</v>
      </c>
      <c r="F128" s="172">
        <v>226289.56128340002</v>
      </c>
      <c r="G128" s="172">
        <v>226289.56128340002</v>
      </c>
      <c r="H128" s="172">
        <v>226289.56128340002</v>
      </c>
      <c r="I128" s="172">
        <v>226289.56128340002</v>
      </c>
      <c r="J128" s="172">
        <v>226289.56128340002</v>
      </c>
      <c r="K128" s="172">
        <v>226289.56128340002</v>
      </c>
      <c r="L128" s="172">
        <v>226289.56128340002</v>
      </c>
      <c r="M128" s="172">
        <v>226289.56128340002</v>
      </c>
      <c r="N128" s="1"/>
      <c r="O128" s="1"/>
      <c r="P128" s="1"/>
      <c r="Q128" s="1"/>
      <c r="R128" s="1"/>
      <c r="S128" s="1"/>
      <c r="T128" s="1"/>
      <c r="U128" s="1"/>
      <c r="V128" s="1"/>
      <c r="W128" s="1"/>
    </row>
    <row r="129" spans="1:23" x14ac:dyDescent="0.4">
      <c r="A129" s="68">
        <f t="shared" si="3"/>
        <v>49309</v>
      </c>
      <c r="B129" s="1"/>
      <c r="C129" s="1"/>
      <c r="D129" s="172">
        <v>204845.31156</v>
      </c>
      <c r="E129" s="172">
        <v>204845.31156</v>
      </c>
      <c r="F129" s="172">
        <v>204845.31156</v>
      </c>
      <c r="G129" s="172">
        <v>204845.31156</v>
      </c>
      <c r="H129" s="172">
        <v>204845.31156</v>
      </c>
      <c r="I129" s="172">
        <v>204845.31156</v>
      </c>
      <c r="J129" s="172">
        <v>204845.31156</v>
      </c>
      <c r="K129" s="172">
        <v>204845.31156</v>
      </c>
      <c r="L129" s="172">
        <v>204845.31156</v>
      </c>
      <c r="M129" s="172">
        <v>204845.31156</v>
      </c>
      <c r="N129" s="1"/>
      <c r="O129" s="1"/>
      <c r="P129" s="1"/>
      <c r="Q129" s="1"/>
      <c r="R129" s="1"/>
      <c r="S129" s="1"/>
      <c r="T129" s="1"/>
      <c r="U129" s="1"/>
      <c r="V129" s="1"/>
      <c r="W129" s="1"/>
    </row>
    <row r="130" spans="1:23" x14ac:dyDescent="0.4">
      <c r="A130" s="68">
        <f t="shared" si="3"/>
        <v>49340</v>
      </c>
      <c r="B130" s="1"/>
      <c r="C130" s="1"/>
      <c r="D130" s="172">
        <v>206307.57417000001</v>
      </c>
      <c r="E130" s="172">
        <v>206307.57417000001</v>
      </c>
      <c r="F130" s="172">
        <v>206307.57417000001</v>
      </c>
      <c r="G130" s="172">
        <v>206307.57417000001</v>
      </c>
      <c r="H130" s="172">
        <v>206307.57417000001</v>
      </c>
      <c r="I130" s="172">
        <v>206307.57417000001</v>
      </c>
      <c r="J130" s="172">
        <v>206307.57417000001</v>
      </c>
      <c r="K130" s="172">
        <v>206307.57417000001</v>
      </c>
      <c r="L130" s="172">
        <v>206307.57417000001</v>
      </c>
      <c r="M130" s="172">
        <v>206307.57417000001</v>
      </c>
      <c r="N130" s="1"/>
      <c r="O130" s="1"/>
      <c r="P130" s="1"/>
      <c r="Q130" s="1"/>
      <c r="R130" s="1"/>
      <c r="S130" s="1"/>
      <c r="T130" s="1"/>
      <c r="U130" s="1"/>
      <c r="V130" s="1"/>
      <c r="W130" s="1"/>
    </row>
    <row r="131" spans="1:23" x14ac:dyDescent="0.4">
      <c r="A131" s="68">
        <f t="shared" si="3"/>
        <v>49368</v>
      </c>
      <c r="B131" s="1"/>
      <c r="C131" s="1"/>
      <c r="D131" s="172">
        <v>206748.70689</v>
      </c>
      <c r="E131" s="172">
        <v>206748.70689</v>
      </c>
      <c r="F131" s="172">
        <v>206748.70689</v>
      </c>
      <c r="G131" s="172">
        <v>206748.70689</v>
      </c>
      <c r="H131" s="172">
        <v>206748.70689</v>
      </c>
      <c r="I131" s="172">
        <v>206748.70689</v>
      </c>
      <c r="J131" s="172">
        <v>206748.70689</v>
      </c>
      <c r="K131" s="172">
        <v>206748.70689</v>
      </c>
      <c r="L131" s="172">
        <v>206748.70689</v>
      </c>
      <c r="M131" s="172">
        <v>206748.70689</v>
      </c>
      <c r="N131" s="1"/>
      <c r="O131" s="1"/>
      <c r="P131" s="1"/>
      <c r="Q131" s="1"/>
      <c r="R131" s="1"/>
      <c r="S131" s="1"/>
      <c r="T131" s="1"/>
      <c r="U131" s="1"/>
      <c r="V131" s="1"/>
      <c r="W131" s="1"/>
    </row>
    <row r="132" spans="1:23" x14ac:dyDescent="0.4">
      <c r="A132" s="68">
        <f t="shared" si="3"/>
        <v>49399</v>
      </c>
      <c r="B132" s="1"/>
      <c r="C132" s="1"/>
      <c r="D132" s="172">
        <v>208317.58395000003</v>
      </c>
      <c r="E132" s="172">
        <v>208317.58395000003</v>
      </c>
      <c r="F132" s="172">
        <v>208317.58395000003</v>
      </c>
      <c r="G132" s="172">
        <v>208317.58395000003</v>
      </c>
      <c r="H132" s="172">
        <v>208317.58395000003</v>
      </c>
      <c r="I132" s="172">
        <v>208317.58395000003</v>
      </c>
      <c r="J132" s="172">
        <v>208317.58395000003</v>
      </c>
      <c r="K132" s="172">
        <v>208317.58395000003</v>
      </c>
      <c r="L132" s="172">
        <v>208317.58395000003</v>
      </c>
      <c r="M132" s="172">
        <v>208317.58395000003</v>
      </c>
      <c r="N132" s="1"/>
      <c r="O132" s="1"/>
      <c r="P132" s="1"/>
      <c r="Q132" s="1"/>
      <c r="R132" s="1"/>
      <c r="S132" s="1"/>
      <c r="T132" s="1"/>
      <c r="U132" s="1"/>
      <c r="V132" s="1"/>
      <c r="W132" s="1"/>
    </row>
    <row r="133" spans="1:23" x14ac:dyDescent="0.4">
      <c r="A133" s="68">
        <f t="shared" si="3"/>
        <v>49429</v>
      </c>
      <c r="B133" s="1"/>
      <c r="C133" s="1"/>
      <c r="D133" s="215">
        <v>209703.30825999996</v>
      </c>
      <c r="E133" s="215">
        <v>209703.30825999996</v>
      </c>
      <c r="F133" s="215">
        <v>209703.30825999996</v>
      </c>
      <c r="G133" s="215">
        <v>209703.30825999996</v>
      </c>
      <c r="H133" s="215">
        <v>209703.30825999996</v>
      </c>
      <c r="I133" s="215">
        <v>209703.30825999996</v>
      </c>
      <c r="J133" s="215">
        <v>209703.30825999996</v>
      </c>
      <c r="K133" s="215">
        <v>209703.30825999996</v>
      </c>
      <c r="L133" s="215">
        <v>209703.30825999996</v>
      </c>
      <c r="M133" s="215">
        <v>209703.30825999996</v>
      </c>
      <c r="N133" s="1"/>
      <c r="O133" s="1"/>
      <c r="P133" s="1"/>
      <c r="Q133" s="1"/>
      <c r="R133" s="1"/>
      <c r="S133" s="1"/>
      <c r="T133" s="1"/>
      <c r="U133" s="1"/>
      <c r="V133" s="1"/>
      <c r="W133" s="1"/>
    </row>
    <row r="134" spans="1:23" x14ac:dyDescent="0.4">
      <c r="A134" s="68">
        <f t="shared" si="3"/>
        <v>49460</v>
      </c>
      <c r="B134" s="1"/>
      <c r="C134" s="1"/>
      <c r="D134" s="215">
        <v>210202.79321999999</v>
      </c>
      <c r="E134" s="215">
        <v>210202.79321999999</v>
      </c>
      <c r="F134" s="215">
        <v>210202.79321999999</v>
      </c>
      <c r="G134" s="215">
        <v>210202.79321999999</v>
      </c>
      <c r="H134" s="215">
        <v>210202.79321999999</v>
      </c>
      <c r="I134" s="215">
        <v>210202.79321999999</v>
      </c>
      <c r="J134" s="215">
        <v>210202.79321999999</v>
      </c>
      <c r="K134" s="215">
        <v>210202.79321999999</v>
      </c>
      <c r="L134" s="215">
        <v>210202.79321999999</v>
      </c>
      <c r="M134" s="215">
        <v>210202.79321999999</v>
      </c>
      <c r="N134" s="1"/>
      <c r="O134" s="1"/>
      <c r="P134" s="1"/>
      <c r="Q134" s="1"/>
      <c r="R134" s="1"/>
      <c r="S134" s="1"/>
      <c r="T134" s="1"/>
      <c r="U134" s="1"/>
      <c r="V134" s="1"/>
      <c r="W134" s="1"/>
    </row>
    <row r="135" spans="1:23" x14ac:dyDescent="0.4">
      <c r="A135" s="68">
        <f t="shared" si="3"/>
        <v>49490</v>
      </c>
      <c r="B135" s="1"/>
      <c r="C135" s="1"/>
      <c r="D135" s="216">
        <v>211506.54415999999</v>
      </c>
      <c r="E135" s="216">
        <v>211506.54415999999</v>
      </c>
      <c r="F135" s="216">
        <v>211506.54415999999</v>
      </c>
      <c r="G135" s="216">
        <v>211506.54415999999</v>
      </c>
      <c r="H135" s="216">
        <v>211506.54415999999</v>
      </c>
      <c r="I135" s="216">
        <v>211506.54415999999</v>
      </c>
      <c r="J135" s="216">
        <v>211506.54415999999</v>
      </c>
      <c r="K135" s="216">
        <v>211506.54415999999</v>
      </c>
      <c r="L135" s="216">
        <v>211506.54415999999</v>
      </c>
      <c r="M135" s="216">
        <v>211506.54415999999</v>
      </c>
      <c r="N135" s="1"/>
      <c r="O135" s="1"/>
      <c r="P135" s="1"/>
      <c r="Q135" s="1"/>
      <c r="R135" s="1"/>
      <c r="S135" s="1"/>
      <c r="T135" s="1"/>
      <c r="U135" s="1"/>
      <c r="V135" s="1"/>
      <c r="W135" s="1"/>
    </row>
    <row r="136" spans="1:23" x14ac:dyDescent="0.4">
      <c r="A136" s="68">
        <f t="shared" si="3"/>
        <v>49521</v>
      </c>
      <c r="B136" s="1"/>
      <c r="C136" s="1"/>
      <c r="D136" s="216">
        <v>212687.17174999998</v>
      </c>
      <c r="E136" s="216">
        <v>212687.17174999998</v>
      </c>
      <c r="F136" s="216">
        <v>212687.17174999998</v>
      </c>
      <c r="G136" s="216">
        <v>212687.17174999998</v>
      </c>
      <c r="H136" s="216">
        <v>212687.17174999998</v>
      </c>
      <c r="I136" s="216">
        <v>212687.17174999998</v>
      </c>
      <c r="J136" s="216">
        <v>212687.17174999998</v>
      </c>
      <c r="K136" s="216">
        <v>212687.17174999998</v>
      </c>
      <c r="L136" s="216">
        <v>212687.17174999998</v>
      </c>
      <c r="M136" s="216">
        <v>212687.17174999998</v>
      </c>
      <c r="N136" s="1"/>
      <c r="O136" s="1"/>
      <c r="P136" s="1"/>
      <c r="Q136" s="1"/>
      <c r="R136" s="1"/>
      <c r="S136" s="1"/>
      <c r="T136" s="1"/>
      <c r="U136" s="1"/>
      <c r="V136" s="1"/>
      <c r="W136" s="1"/>
    </row>
    <row r="137" spans="1:23" x14ac:dyDescent="0.4">
      <c r="A137" s="68">
        <f t="shared" si="3"/>
        <v>49552</v>
      </c>
      <c r="B137" s="1"/>
      <c r="C137" s="1"/>
      <c r="D137" s="216">
        <v>213882.62061000001</v>
      </c>
      <c r="E137" s="216">
        <v>213882.62061000001</v>
      </c>
      <c r="F137" s="216">
        <v>213882.62061000001</v>
      </c>
      <c r="G137" s="216">
        <v>213882.62061000001</v>
      </c>
      <c r="H137" s="216">
        <v>213882.62061000001</v>
      </c>
      <c r="I137" s="216">
        <v>213882.62061000001</v>
      </c>
      <c r="J137" s="216">
        <v>213882.62061000001</v>
      </c>
      <c r="K137" s="216">
        <v>213882.62061000001</v>
      </c>
      <c r="L137" s="216">
        <v>213882.62061000001</v>
      </c>
      <c r="M137" s="216">
        <v>213882.62061000001</v>
      </c>
      <c r="N137" s="1"/>
      <c r="O137" s="1"/>
      <c r="P137" s="1"/>
      <c r="Q137" s="1"/>
      <c r="R137" s="1"/>
      <c r="S137" s="1"/>
      <c r="T137" s="1"/>
      <c r="U137" s="1"/>
      <c r="V137" s="1"/>
      <c r="W137" s="1"/>
    </row>
    <row r="138" spans="1:23" x14ac:dyDescent="0.4">
      <c r="A138" s="68">
        <f t="shared" ref="A138:A201" si="4">EOMONTH(A137+1,0)</f>
        <v>49582</v>
      </c>
      <c r="B138" s="1"/>
      <c r="C138" s="1"/>
      <c r="D138" s="216">
        <v>215041.20225999999</v>
      </c>
      <c r="E138" s="216">
        <v>215041.20225999999</v>
      </c>
      <c r="F138" s="216">
        <v>215041.20225999999</v>
      </c>
      <c r="G138" s="216">
        <v>215041.20225999999</v>
      </c>
      <c r="H138" s="216">
        <v>215041.20225999999</v>
      </c>
      <c r="I138" s="216">
        <v>215041.20225999999</v>
      </c>
      <c r="J138" s="216">
        <v>215041.20225999999</v>
      </c>
      <c r="K138" s="216">
        <v>215041.20225999999</v>
      </c>
      <c r="L138" s="216">
        <v>215041.20225999999</v>
      </c>
      <c r="M138" s="216">
        <v>215041.20225999999</v>
      </c>
      <c r="N138" s="1"/>
      <c r="O138" s="1"/>
      <c r="P138" s="1"/>
      <c r="Q138" s="1"/>
      <c r="R138" s="1"/>
      <c r="S138" s="1"/>
      <c r="T138" s="1"/>
      <c r="U138" s="1"/>
      <c r="V138" s="1"/>
      <c r="W138" s="1"/>
    </row>
    <row r="139" spans="1:23" x14ac:dyDescent="0.4">
      <c r="A139" s="68">
        <f t="shared" si="4"/>
        <v>49613</v>
      </c>
      <c r="B139" s="1"/>
      <c r="C139" s="1"/>
      <c r="D139" s="2">
        <v>0</v>
      </c>
      <c r="E139" s="65">
        <v>0</v>
      </c>
      <c r="F139" s="65">
        <v>0</v>
      </c>
      <c r="G139" s="65">
        <v>0</v>
      </c>
      <c r="H139" s="65">
        <v>0</v>
      </c>
      <c r="I139" s="65">
        <v>0</v>
      </c>
      <c r="J139" s="65">
        <v>0</v>
      </c>
      <c r="K139" s="65">
        <v>0</v>
      </c>
      <c r="L139" s="65">
        <v>0</v>
      </c>
      <c r="M139" s="65">
        <v>0</v>
      </c>
      <c r="N139" s="1"/>
      <c r="O139" s="1"/>
      <c r="P139" s="1"/>
      <c r="Q139" s="1"/>
      <c r="R139" s="1"/>
      <c r="S139" s="1"/>
      <c r="T139" s="1"/>
      <c r="U139" s="1"/>
      <c r="V139" s="1"/>
      <c r="W139" s="1"/>
    </row>
    <row r="140" spans="1:23" x14ac:dyDescent="0.4">
      <c r="A140" s="68">
        <f t="shared" si="4"/>
        <v>49643</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68">
        <f t="shared" si="4"/>
        <v>49674</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68">
        <f t="shared" si="4"/>
        <v>49705</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68">
        <f t="shared" si="4"/>
        <v>49734</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68">
        <f t="shared" si="4"/>
        <v>49765</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68">
        <f t="shared" si="4"/>
        <v>49795</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68">
        <f t="shared" si="4"/>
        <v>49826</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68">
        <f t="shared" si="4"/>
        <v>49856</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68">
        <f t="shared" si="4"/>
        <v>49887</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68">
        <f t="shared" si="4"/>
        <v>49918</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68">
        <f t="shared" si="4"/>
        <v>49948</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68">
        <f t="shared" si="4"/>
        <v>49979</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68">
        <f t="shared" si="4"/>
        <v>50009</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68">
        <f t="shared" si="4"/>
        <v>50040</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68">
        <f t="shared" si="4"/>
        <v>50071</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68">
        <f t="shared" si="4"/>
        <v>50099</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68">
        <f t="shared" si="4"/>
        <v>50130</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68">
        <f t="shared" si="4"/>
        <v>50160</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68">
        <f t="shared" si="4"/>
        <v>50191</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68">
        <f t="shared" si="4"/>
        <v>50221</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68">
        <f t="shared" si="4"/>
        <v>50252</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68">
        <f t="shared" si="4"/>
        <v>50283</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68">
        <f t="shared" si="4"/>
        <v>50313</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68">
        <f t="shared" si="4"/>
        <v>50344</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68">
        <f t="shared" si="4"/>
        <v>50374</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68">
        <f t="shared" si="4"/>
        <v>50405</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68">
        <f t="shared" si="4"/>
        <v>50436</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68">
        <f t="shared" si="4"/>
        <v>50464</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68">
        <f t="shared" si="4"/>
        <v>50495</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68">
        <f t="shared" si="4"/>
        <v>50525</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68">
        <f t="shared" si="4"/>
        <v>50556</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68">
        <f t="shared" si="4"/>
        <v>50586</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68">
        <f t="shared" si="4"/>
        <v>50617</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68">
        <f t="shared" si="4"/>
        <v>50648</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68">
        <f t="shared" si="4"/>
        <v>50678</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68">
        <f t="shared" si="4"/>
        <v>50709</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68">
        <f t="shared" si="4"/>
        <v>50739</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68">
        <f t="shared" si="4"/>
        <v>50770</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68">
        <f t="shared" si="4"/>
        <v>50801</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68">
        <f t="shared" si="4"/>
        <v>50829</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68">
        <f t="shared" si="4"/>
        <v>50860</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68">
        <f t="shared" si="4"/>
        <v>50890</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68">
        <f t="shared" si="4"/>
        <v>50921</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68">
        <f t="shared" si="4"/>
        <v>50951</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68">
        <f t="shared" si="4"/>
        <v>50982</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68">
        <f t="shared" si="4"/>
        <v>51013</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68">
        <f t="shared" si="4"/>
        <v>51043</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68">
        <f t="shared" si="4"/>
        <v>51074</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68">
        <f t="shared" si="4"/>
        <v>51104</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68">
        <f t="shared" si="4"/>
        <v>51135</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68">
        <f t="shared" si="4"/>
        <v>51166</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68">
        <f t="shared" si="4"/>
        <v>51195</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68">
        <f t="shared" si="4"/>
        <v>51226</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68">
        <f t="shared" si="4"/>
        <v>51256</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68">
        <f t="shared" si="4"/>
        <v>51287</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68">
        <f t="shared" si="4"/>
        <v>51317</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68">
        <f t="shared" si="4"/>
        <v>51348</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68">
        <f t="shared" si="4"/>
        <v>51379</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68">
        <f t="shared" si="4"/>
        <v>51409</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68">
        <f t="shared" si="4"/>
        <v>51440</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68">
        <f t="shared" si="4"/>
        <v>51470</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68">
        <f t="shared" si="4"/>
        <v>51501</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68">
        <f>EOMONTH(A201+1,0)</f>
        <v>51532</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68">
        <f>EOMONTH(A202+1,0)</f>
        <v>51560</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68">
        <f>EOMONTH(A203+1,0)</f>
        <v>51591</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C8E5B2-6697-4BF8-8C36-619C77261E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2025-05-06T12:57:19Z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