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1.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xml"/>
  <Override PartName="/xl/drawings/drawing5.xml" ContentType="application/vnd.openxmlformats-officedocument.drawing+xml"/>
  <Override PartName="/xl/tables/table2.xml" ContentType="application/vnd.openxmlformats-officedocument.spreadsheetml.tab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codeName="EstaPastaDeTrabalho"/>
  <mc:AlternateContent xmlns:mc="http://schemas.openxmlformats.org/markup-compatibility/2006">
    <mc:Choice Requires="x15">
      <x15ac:absPath xmlns:x15ac="http://schemas.microsoft.com/office/spreadsheetml/2010/11/ac" url="R:\Relação com Investidores\LIFE11\Planilha de Fundamentos\2024\"/>
    </mc:Choice>
  </mc:AlternateContent>
  <xr:revisionPtr revIDLastSave="0" documentId="13_ncr:1_{344D98DF-6968-40B2-AFD9-15DB2E78D922}" xr6:coauthVersionLast="47" xr6:coauthVersionMax="47" xr10:uidLastSave="{00000000-0000-0000-0000-000000000000}"/>
  <bookViews>
    <workbookView xWindow="-110" yWindow="-110" windowWidth="19420" windowHeight="10300" xr2:uid="{00000000-000D-0000-FFFF-FFFF00000000}"/>
  </bookViews>
  <sheets>
    <sheet name="Introdução" sheetId="6" r:id="rId1"/>
    <sheet name="Operações" sheetId="14" r:id="rId2"/>
    <sheet name="Dividendos" sheetId="5" r:id="rId3"/>
    <sheet name="Negociação" sheetId="15" r:id="rId4"/>
    <sheet name="Cotistas" sheetId="2" r:id="rId5"/>
    <sheet name="DRE" sheetId="16" r:id="rId6"/>
    <sheet name="Análise Sensibilidade" sheetId="12" r:id="rId7"/>
    <sheet name="Cálculo" sheetId="11" r:id="rId8"/>
  </sheets>
  <externalReferences>
    <externalReference r:id="rId9"/>
  </externalReferences>
  <definedNames>
    <definedName name="_xlnm._FilterDatabase" localSheetId="1" hidden="1">Operações!$A$6:$R$24</definedName>
    <definedName name="data_hoje">[1]DASHBOARD!$C$20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3" i="11" l="1"/>
  <c r="AK6" i="16" l="1"/>
  <c r="AK7" i="16"/>
  <c r="AK8" i="16"/>
  <c r="AK9" i="16"/>
  <c r="AK18" i="16"/>
  <c r="AK11" i="16"/>
  <c r="AK19" i="16" l="1"/>
  <c r="AK14" i="16"/>
  <c r="AK15" i="16"/>
  <c r="AK13" i="16"/>
  <c r="AK17" i="16"/>
  <c r="AK10" i="16"/>
  <c r="AK20" i="16"/>
  <c r="AK32" i="16" l="1"/>
  <c r="AK16" i="16"/>
  <c r="AK12" i="16"/>
  <c r="AK21" i="16" l="1"/>
  <c r="AK22" i="16" l="1"/>
  <c r="D7" i="11" l="1"/>
  <c r="H7" i="11" l="1"/>
  <c r="G7" i="11"/>
  <c r="M7" i="11"/>
  <c r="I7" i="11"/>
  <c r="K7" i="11"/>
  <c r="L7" i="11"/>
  <c r="F7" i="11"/>
  <c r="J7" i="11"/>
  <c r="E7" i="11" l="1"/>
  <c r="B7" i="12" l="1"/>
  <c r="A8" i="11" l="1"/>
  <c r="A7" i="11" s="1"/>
  <c r="B10" i="12" l="1"/>
  <c r="A9" i="11" l="1"/>
  <c r="A10" i="11" l="1"/>
  <c r="A11" i="11" s="1"/>
  <c r="A12" i="11" s="1"/>
  <c r="A13" i="11" s="1"/>
  <c r="A14" i="11" s="1"/>
  <c r="A15" i="11" s="1"/>
  <c r="A16" i="11" s="1"/>
  <c r="A17" i="11" s="1"/>
  <c r="A18" i="11" s="1"/>
  <c r="A19" i="11" s="1"/>
  <c r="A20" i="11" s="1"/>
  <c r="A21" i="11" s="1"/>
  <c r="A22" i="11" s="1"/>
  <c r="A23" i="11" s="1"/>
  <c r="A24" i="11" s="1"/>
  <c r="A25" i="11" s="1"/>
  <c r="A26" i="11" s="1"/>
  <c r="A27" i="11" s="1"/>
  <c r="A28" i="11" s="1"/>
  <c r="A29" i="11" s="1"/>
  <c r="A30" i="11" s="1"/>
  <c r="A31" i="11" s="1"/>
  <c r="A32" i="11" s="1"/>
  <c r="A33" i="11" s="1"/>
  <c r="A34" i="11" s="1"/>
  <c r="A35" i="11" s="1"/>
  <c r="A36" i="11" s="1"/>
  <c r="A37" i="11" s="1"/>
  <c r="A38" i="11" s="1"/>
  <c r="A39" i="11" s="1"/>
  <c r="A40" i="11" s="1"/>
  <c r="A41" i="11" s="1"/>
  <c r="A42" i="11" s="1"/>
  <c r="A43" i="11" s="1"/>
  <c r="A44" i="11" s="1"/>
  <c r="A45" i="11" s="1"/>
  <c r="A46" i="11" s="1"/>
  <c r="A47" i="11" s="1"/>
  <c r="A48" i="11" s="1"/>
  <c r="A49" i="11" s="1"/>
  <c r="A50" i="11" s="1"/>
  <c r="A51" i="11" s="1"/>
  <c r="A52" i="11" s="1"/>
  <c r="A53" i="11" s="1"/>
  <c r="A54" i="11" s="1"/>
  <c r="A55" i="11" s="1"/>
  <c r="A56" i="11" s="1"/>
  <c r="A57" i="11" s="1"/>
  <c r="A58" i="11" s="1"/>
  <c r="A59" i="11" s="1"/>
  <c r="A60" i="11" s="1"/>
  <c r="A61" i="11" s="1"/>
  <c r="A62" i="11" s="1"/>
  <c r="A63" i="11" s="1"/>
  <c r="A64" i="11" s="1"/>
  <c r="A65" i="11" s="1"/>
  <c r="A66" i="11" s="1"/>
  <c r="A67" i="11" s="1"/>
  <c r="A68" i="11" s="1"/>
  <c r="A69" i="11" s="1"/>
  <c r="A70" i="11" s="1"/>
  <c r="A71" i="11" s="1"/>
  <c r="A72" i="11" s="1"/>
  <c r="A73" i="11" s="1"/>
  <c r="A74" i="11" s="1"/>
  <c r="A75" i="11" s="1"/>
  <c r="A76" i="11" s="1"/>
  <c r="A77" i="11" s="1"/>
  <c r="A78" i="11" s="1"/>
  <c r="A79" i="11" s="1"/>
  <c r="A80" i="11" s="1"/>
  <c r="A81" i="11" s="1"/>
  <c r="A82" i="11" s="1"/>
  <c r="A83" i="11" s="1"/>
  <c r="A84" i="11" s="1"/>
  <c r="A85" i="11" s="1"/>
  <c r="A86" i="11" s="1"/>
  <c r="A87" i="11" s="1"/>
  <c r="A88" i="11" s="1"/>
  <c r="A89" i="11" s="1"/>
  <c r="A90" i="11" s="1"/>
  <c r="A91" i="11" s="1"/>
  <c r="A92" i="11" s="1"/>
  <c r="A93" i="11" s="1"/>
  <c r="A94" i="11" s="1"/>
  <c r="A95" i="11" s="1"/>
  <c r="A96" i="11" s="1"/>
  <c r="A97" i="11" s="1"/>
  <c r="A98" i="11" s="1"/>
  <c r="A99" i="11" s="1"/>
  <c r="A100" i="11" s="1"/>
  <c r="A101" i="11" s="1"/>
  <c r="A102" i="11" s="1"/>
  <c r="A103" i="11" s="1"/>
  <c r="A104" i="11" s="1"/>
  <c r="A105" i="11" s="1"/>
  <c r="A106" i="11" s="1"/>
  <c r="A107" i="11" s="1"/>
  <c r="A108" i="11" s="1"/>
  <c r="A109" i="11" s="1"/>
  <c r="A110" i="11" s="1"/>
  <c r="A111" i="11" s="1"/>
  <c r="A112" i="11" s="1"/>
  <c r="A113" i="11" s="1"/>
  <c r="A114" i="11" s="1"/>
  <c r="A115" i="11" s="1"/>
  <c r="A116" i="11" s="1"/>
  <c r="A117" i="11" s="1"/>
  <c r="A118" i="11" s="1"/>
  <c r="A119" i="11" s="1"/>
  <c r="A120" i="11" s="1"/>
  <c r="A121" i="11" s="1"/>
  <c r="A122" i="11" s="1"/>
  <c r="A123" i="11" s="1"/>
  <c r="A124" i="11" s="1"/>
  <c r="A125" i="11" s="1"/>
  <c r="A126" i="11" s="1"/>
  <c r="A127" i="11" s="1"/>
  <c r="A128" i="11" s="1"/>
  <c r="A129" i="11" s="1"/>
  <c r="A130" i="11" s="1"/>
  <c r="A131" i="11" s="1"/>
  <c r="A132" i="11" s="1"/>
  <c r="A133" i="11" s="1"/>
  <c r="A134" i="11" s="1"/>
  <c r="A135" i="11" s="1"/>
  <c r="A136" i="11" s="1"/>
  <c r="A137" i="11" s="1"/>
  <c r="A138" i="11" s="1"/>
  <c r="A139" i="11" s="1"/>
  <c r="A140" i="11" s="1"/>
  <c r="A141" i="11" s="1"/>
  <c r="A142" i="11" s="1"/>
  <c r="A143" i="11" s="1"/>
  <c r="A144" i="11" s="1"/>
  <c r="A145" i="11" s="1"/>
  <c r="A146" i="11" s="1"/>
  <c r="A147" i="11" s="1"/>
  <c r="A148" i="11" s="1"/>
  <c r="A149" i="11" s="1"/>
  <c r="A150" i="11" s="1"/>
  <c r="A151" i="11" s="1"/>
  <c r="A152" i="11" s="1"/>
  <c r="A153" i="11" s="1"/>
  <c r="A154" i="11" s="1"/>
  <c r="A155" i="11" s="1"/>
  <c r="A156" i="11" s="1"/>
  <c r="A157" i="11" s="1"/>
  <c r="A158" i="11" s="1"/>
  <c r="A159" i="11" s="1"/>
  <c r="A160" i="11" s="1"/>
  <c r="A161" i="11" s="1"/>
  <c r="A162" i="11" s="1"/>
  <c r="A163" i="11" s="1"/>
  <c r="A164" i="11" s="1"/>
  <c r="A165" i="11" s="1"/>
  <c r="A166" i="11" s="1"/>
  <c r="A167" i="11" s="1"/>
  <c r="A168" i="11" s="1"/>
  <c r="A169" i="11" s="1"/>
  <c r="A170" i="11" s="1"/>
  <c r="A171" i="11" s="1"/>
  <c r="A172" i="11" s="1"/>
  <c r="A173" i="11" s="1"/>
  <c r="A174" i="11" s="1"/>
  <c r="A175" i="11" s="1"/>
  <c r="A176" i="11" s="1"/>
  <c r="A177" i="11" s="1"/>
  <c r="A178" i="11" s="1"/>
  <c r="A179" i="11" s="1"/>
  <c r="A180" i="11" s="1"/>
  <c r="A181" i="11" s="1"/>
  <c r="A182" i="11" s="1"/>
  <c r="A183" i="11" s="1"/>
  <c r="A184" i="11" s="1"/>
  <c r="A185" i="11" s="1"/>
  <c r="A186" i="11" s="1"/>
  <c r="A187" i="11" s="1"/>
  <c r="A188" i="11" s="1"/>
  <c r="A189" i="11" s="1"/>
  <c r="A190" i="11" s="1"/>
  <c r="A191" i="11" s="1"/>
  <c r="A192" i="11" s="1"/>
  <c r="A193" i="11" s="1"/>
  <c r="A194" i="11" s="1"/>
  <c r="A195" i="11" s="1"/>
  <c r="A196" i="11" s="1"/>
  <c r="A197" i="11" s="1"/>
  <c r="A198" i="11" s="1"/>
  <c r="A199" i="11" s="1"/>
  <c r="A200" i="11" s="1"/>
  <c r="A201" i="11" s="1"/>
  <c r="A202" i="11" s="1"/>
  <c r="A203" i="11" s="1"/>
  <c r="A204" i="11" s="1"/>
  <c r="O1" i="11" l="1"/>
  <c r="S1" i="11"/>
  <c r="Q1" i="11"/>
  <c r="P1" i="11"/>
  <c r="R1" i="11"/>
  <c r="W1" i="11"/>
  <c r="D20" i="12" s="1"/>
  <c r="N1" i="11"/>
  <c r="B11" i="12"/>
  <c r="D18" i="12" l="1"/>
  <c r="E18" i="12" s="1"/>
  <c r="T1" i="11"/>
  <c r="B12" i="12"/>
  <c r="B9" i="12" l="1"/>
  <c r="B13" i="12"/>
  <c r="D13" i="12" s="1"/>
  <c r="U1" i="11"/>
  <c r="B14" i="12" l="1"/>
  <c r="V1" i="11"/>
  <c r="B8" i="12"/>
  <c r="D7" i="12" l="1"/>
  <c r="B15" i="12"/>
  <c r="D15" i="12" l="1"/>
  <c r="E15" i="12" s="1"/>
  <c r="D11" i="12"/>
  <c r="E11" i="12" s="1"/>
  <c r="D12" i="12"/>
  <c r="E12" i="12" s="1"/>
  <c r="E7" i="12"/>
  <c r="D14" i="12"/>
  <c r="E14" i="12" s="1"/>
  <c r="D10" i="12"/>
  <c r="E10" i="12" s="1"/>
  <c r="D9" i="12"/>
  <c r="E9" i="12" s="1"/>
  <c r="D8" i="12"/>
  <c r="E8" i="12" s="1"/>
  <c r="E13" i="12"/>
</calcChain>
</file>

<file path=xl/sharedStrings.xml><?xml version="1.0" encoding="utf-8"?>
<sst xmlns="http://schemas.openxmlformats.org/spreadsheetml/2006/main" count="295" uniqueCount="197">
  <si>
    <t>OBJETIVO DO FUNDO</t>
  </si>
  <si>
    <t xml:space="preserve">O LIFE11 possui como foco ativos geradores de renda mensal, com maior exposição em projetos de loteamento, com característica de primeira residência, na região Sul do Brasil. O fundo abrange diversos segmentos de desenvolvimento, como loteamentos abertos, condomínios fechados, projetos de incorporação vertical e horizontal, dentre outros.
</t>
  </si>
  <si>
    <t>INFORMAÇÕES GERAIS</t>
  </si>
  <si>
    <r>
      <t>PÚBLICO ALVO:</t>
    </r>
    <r>
      <rPr>
        <sz val="14"/>
        <color rgb="FF21335B"/>
        <rFont val="Barlow"/>
      </rPr>
      <t xml:space="preserve"> Investidores em geral </t>
    </r>
    <r>
      <rPr>
        <b/>
        <sz val="14"/>
        <color rgb="FF21335B"/>
        <rFont val="Barlow"/>
      </rPr>
      <t xml:space="preserve">                                                                                                                  </t>
    </r>
  </si>
  <si>
    <r>
      <t>PRAZO DE DURAÇÃO:</t>
    </r>
    <r>
      <rPr>
        <sz val="14"/>
        <color rgb="FF21335B"/>
        <rFont val="Barlow"/>
      </rPr>
      <t xml:space="preserve"> Indeterminado</t>
    </r>
  </si>
  <si>
    <r>
      <t xml:space="preserve">CNPJ: </t>
    </r>
    <r>
      <rPr>
        <sz val="14"/>
        <color rgb="FF21335B"/>
        <rFont val="Barlow"/>
      </rPr>
      <t>39.753.295/0001-02</t>
    </r>
  </si>
  <si>
    <r>
      <t xml:space="preserve">GESTOR: </t>
    </r>
    <r>
      <rPr>
        <sz val="14"/>
        <color rgb="FF21335B"/>
        <rFont val="Barlow"/>
      </rPr>
      <t>LCP Gestora de Recursos LTDA</t>
    </r>
  </si>
  <si>
    <r>
      <t>ADMINISTRADOR:</t>
    </r>
    <r>
      <rPr>
        <sz val="14"/>
        <color rgb="FF21335B"/>
        <rFont val="Barlow"/>
      </rPr>
      <t xml:space="preserve"> Vórtx Dtvm Ltda.</t>
    </r>
  </si>
  <si>
    <r>
      <t>TIPO:</t>
    </r>
    <r>
      <rPr>
        <sz val="14"/>
        <color rgb="FF21335B"/>
        <rFont val="Barlow"/>
      </rPr>
      <t xml:space="preserve"> Condomínio Fechado</t>
    </r>
  </si>
  <si>
    <r>
      <t xml:space="preserve">INÍCIO DO FUNDO: </t>
    </r>
    <r>
      <rPr>
        <sz val="14"/>
        <color rgb="FF21335B"/>
        <rFont val="Barlow"/>
      </rPr>
      <t>04/03/2022</t>
    </r>
  </si>
  <si>
    <r>
      <t>TAXA DE ADMINISTRAÇÃO:</t>
    </r>
    <r>
      <rPr>
        <sz val="14"/>
        <color rgb="FF21335B"/>
        <rFont val="Barlow"/>
      </rPr>
      <t xml:space="preserve"> 1,38% a.a. do PL.</t>
    </r>
  </si>
  <si>
    <r>
      <rPr>
        <b/>
        <sz val="14"/>
        <color rgb="FF21335B"/>
        <rFont val="Barlow"/>
      </rPr>
      <t>TAXA DE PERFORMANCE:</t>
    </r>
    <r>
      <rPr>
        <sz val="14"/>
        <color rgb="FF21335B"/>
        <rFont val="Barlow"/>
      </rPr>
      <t xml:space="preserve"> 20% sobre o que exceder a variação de 100% do CDI</t>
    </r>
  </si>
  <si>
    <t>HIGHLIGHTS</t>
  </si>
  <si>
    <t>*CONSIDERANDO OFERTAS</t>
  </si>
  <si>
    <t>ri@lifecapitalpartners.com.br</t>
  </si>
  <si>
    <t>Disclaimer:</t>
  </si>
  <si>
    <t>As informações disponíveis não devem ser entendidas como colocação, distribuição ou oferta de fundo de investimento ou qualquer outro valor mobiliário. Leia o Regulamento do Fundo antes de investir.</t>
  </si>
  <si>
    <t xml:space="preserve">O Fundo teve início em 04/03/22 e não tem prazo definido de duração. Rentabilidades passadas não representam garantia de rentabilidade futura. Fundos de Investimentos não contam com a garantia do Administrador, </t>
  </si>
  <si>
    <t xml:space="preserve"> Gestor da Carteira ou, ainda, do Fundo Garantidor de Crédito-FGC</t>
  </si>
  <si>
    <t>LIFE CAPITAL PARTNERS - LIFE11 - FUNDO DE INVESTIMENTO IMOBILIÁRIO</t>
  </si>
  <si>
    <t>Ativo</t>
  </si>
  <si>
    <t>Descrição da Operação</t>
  </si>
  <si>
    <t>Tipo de Empreendimento</t>
  </si>
  <si>
    <t>Estado</t>
  </si>
  <si>
    <t>Indexador</t>
  </si>
  <si>
    <t>Taxa  (%)</t>
  </si>
  <si>
    <t>Duration</t>
  </si>
  <si>
    <t>% Exposição</t>
  </si>
  <si>
    <t>Quantidade Emitida</t>
  </si>
  <si>
    <t>Quantidade Integralizada</t>
  </si>
  <si>
    <t>% Integralizado</t>
  </si>
  <si>
    <t>Vencimento</t>
  </si>
  <si>
    <t>Cód. ISIN</t>
  </si>
  <si>
    <t>Emissor</t>
  </si>
  <si>
    <t xml:space="preserve">Razão de Garantia Saldo Devedor </t>
  </si>
  <si>
    <t>% da Garantia em Localização Prime</t>
  </si>
  <si>
    <t>CRI EMA</t>
  </si>
  <si>
    <t>O Projeto de Barra Loft foi desenvolvido pela EMA Incorporações como resposta ao alto crescimento observado na cidade de Barra dos Coqueiros, Região Metropolitana de Aracaju. O empreendimento fica à 30 minutos do centro de Aracaju, através da ponte João Alves, entre Aracaju e o Terminal Marítimo Inácio Barbosa. A economia da cidade é amparada pelas atividades do terminal, operação da Petrobras no estado de Sergipe, e da UTE Porto de Sergipe I. O projeto de incorporação horizontal oferece Lofts residenciais a preço acessível, em condomínio fechado, com acesso direto à praia por dentro do condomínio. A entrega das obras finalizadas deve ocorrer em 2024, quando esperamos que o CRI seja amortizado de forma acelerada, à medida que os compradores decidam procurar financiamento junto a bancos a taxas mais atrativas. Dado o produto diferenciado, economia em crescimento da região, e curto duration do projeto, entendemos que este CRI apresenta uma combinação interessante de risco e retorno para nosso fundo.</t>
  </si>
  <si>
    <t>Incorporação</t>
  </si>
  <si>
    <t>SE</t>
  </si>
  <si>
    <t>IPCA+</t>
  </si>
  <si>
    <t>BRIMWLCRIA00</t>
  </si>
  <si>
    <t>Virgo S.A.</t>
  </si>
  <si>
    <t>CRI Vectra</t>
  </si>
  <si>
    <t>O Projeto de Reserva do Saltinho é um loteamento aberto, localizado na Zona Sul da cidade de Londrina, no norte do estado do Paraná. Dentre as grandes cidades do interior do estado do Paraná, Londrina é a cidade com maior crescimento do PIB (IBGE 2021) e o maior PIB fora da Região Metropolitana de Curitiba. O Projeto, destinado à classe média da cidade, consta com parques arborizados, vias de caminhada e ciclovias, sendo um dos projetos mais atrativos para trabalhadores da região Sul e Oeste da cidade. A linha de financiamento vai subsidiar a obra, e permitir ao desenvolvedor evoluir com a construção, e ganho de preço. A desenvolvedora, Vectra, possui mais de 25 anos de história em incorporações e loteamentos na região de Londrina e resto do estado do Paraná, com foco em projetos de classe alta e média. Dado a regionalidade, o histórico e robustez financeira do desenvolvedor, além da taxa de 12% em termos reais para o fundo, este projeto constituiu uma excelente oportunidade para nosso portfólio.</t>
  </si>
  <si>
    <t>Loteamento</t>
  </si>
  <si>
    <t>PR</t>
  </si>
  <si>
    <t>BRIMWLCRICC5 / BRIMWLCRICD3</t>
  </si>
  <si>
    <t>CRI QSJRN</t>
  </si>
  <si>
    <t>O Projeto de Quintas São José do Rio Negro foi um dos primeiros projetos analisado pela LCP e oferece um produto único na cidade Manaus. Nosso interesse no projeto veio não somente de seus prospectos financeiros, mas também do respeito do desenvolvedor com a fauna e flora da região. Contando com rede elétrica subterrânea, instalações de alta qualidade, sistema de reutilização de águas pluviais, corredores ecológicos e mais de 300.000 m2 de floresta preservada, o projeto oferece uma abordagem diferente ao desenvolvimento urbano. Com boa parte de seus lotes já vendidos, construtor reconhecido na região, um produto diferenciado, e nossa colaboração ao funding do projeto, entendemos que este será uma boa adição ao portfólio, diferenciando nosso produto e oferecendo um retorno atrativo aos nossos investidores.</t>
  </si>
  <si>
    <t>AM</t>
  </si>
  <si>
    <t>CDI+</t>
  </si>
  <si>
    <t>BRHBSCCRI932 / BRHBSCCRI940</t>
  </si>
  <si>
    <t>Habitasec</t>
  </si>
  <si>
    <t>CRI Mirante</t>
  </si>
  <si>
    <t>O Projeto de Mirante Residence é uma incorporação vertical desenvolvida em São José (região metropolitana de Florianópolis), Santa Catarina. Com vista mar para a praia comprida o empreendimento entrega apartamentos de 1, 2 e 3 quartos com ambientes integrados e espaçosos. Além da área privativa, o condomínio possui 1100 m² de área de lazer. O CRI foi realizado para financiar a obra, que deve ser entregue em 2024. A operação foi modelada para que a razão de garantia seja robusta, e a evolução de vendas acompanhe os desembolsos previstos. Dessa forma, conseguimos reduzir o risco na operação viabilizando um ótimo retorno.</t>
  </si>
  <si>
    <t>SC</t>
  </si>
  <si>
    <t>13% (Sênior) / 20,00% (Subordinada)</t>
  </si>
  <si>
    <t>BRAPCSCRIFF8 / BRAPCSCRIF72</t>
  </si>
  <si>
    <t>True Sec</t>
  </si>
  <si>
    <t>CRI Vanvera</t>
  </si>
  <si>
    <t xml:space="preserve">O projeto é composto por dois loteamentos, Jardim Bella Vista e Jardim Rio de Janeiro, ambos localizados no munícipio de Ariquemes, a terceira cidade mais populosa do estado de Rondônia. Com mais de 9 anos de projeto, a carteira encontra-se com 100% das obras concluídas e 94,71% do VGV vendido. Tratando-se de um projeto sem risco de execução, com longo histórico em sua carteira de recebíveis, baixo LTV, e taxa atraente, decidimos colocar esta operação em nosso portfólio diversificando-o a um baixo risco e alta taxa de retorno. </t>
  </si>
  <si>
    <t>RO</t>
  </si>
  <si>
    <t>BRTSSACRI182</t>
  </si>
  <si>
    <t>Travessia</t>
  </si>
  <si>
    <t>CRI Poehma</t>
  </si>
  <si>
    <t>O Empreendimento é a nosso primeiro investimento no Estado do Rio Grande do Sul e está localizado em Gramado, um dos principais destinos turísticos do país. O destaque do projeto fica por conta da localização privilegiada, em frente ao famoso Lago Negro, um dos pontos turísticos mais visitados da região. Além disso, a infraestrutura será desenvolvida pensando no conforto e comodidade dos proprietários, que desfrutarão de piscinas, jacuzzis, restaurante próprio, brinquedoteca, bar, sauna, espaço de leitura e spa. O CRI foi estruturado para financiar o restante das obras e os desembolsos foram trancheados, conforme a necessidade de caixa para evolução da construção, sem sobrecarregar a dívida.</t>
  </si>
  <si>
    <t>Multipropriedade</t>
  </si>
  <si>
    <t>RS</t>
  </si>
  <si>
    <t>BRHBSCCRIA01</t>
  </si>
  <si>
    <t>FIDC Residence Club</t>
  </si>
  <si>
    <t>O Projeto Residence Club é uma Multipropriedade. O FIDC, estruturado pelo Itaú Unibanco,  consiste em financiar as obras de empreendimentos do setor de hotelaria, um deles em Fortaleza (Ceará) e outro em Ilha do Sol (Paraná). Os empreendimentos deste FIDC são únicos e consideramos que possuem uma alta atratividade para seus compradores, permitindo uma mitigação de riscos inerentes do setor e uma excelente oportunidade de investimentos para nossos cotistas.</t>
  </si>
  <si>
    <t>CE</t>
  </si>
  <si>
    <t>-</t>
  </si>
  <si>
    <t>Itau/Singulare</t>
  </si>
  <si>
    <t>Home Equity 1*</t>
  </si>
  <si>
    <t>n.a</t>
  </si>
  <si>
    <t>Home Equity 2*</t>
  </si>
  <si>
    <t>SPE Maragogi - Green Portugal I</t>
  </si>
  <si>
    <t>A SPE Maragogi é composta por dois projetos de loteamento, ambos localizados no município de Fazenda Rio Grande, parte da região metropolitana de Curitiba. Fazenda Rio Grande tem sido uma das cidades que mais cresce no estado, e foi a cidade que mais cresceu na região metropolitana de Curitiba segundo o Ipardes (2018). Os Projetos Green Portugal e Green Maria foram lançados em 2016 e 2020 respectivamente, e já chegaram a um nível de adensamento urbano significativo, em grande parte por conta da localização diferenciada desses projetos, que se encontram bem servidos por linhas de transporte público, perto de outras áreas urbanas já estabelecidas, e em região próxima do centro da cidade e perto de vias de acesso à cidade de Curitiba. Os projetos têm mostrado ganho de preço constante desde o lançamento, e hoje, o preço do metro quadrado de novos lotes está em torno de R$ 690,00 para Green Portugal e R$ 630,00 para Green Maria. O projeto entrou no fundo a uma taxa de 12% real a.a., e o retorno que obtivemos com recuperação de montante devido e redução de inadimplência, já nos permite enxergar uma TIR mais próxima de 13%. Maragogi é o primeiro projeto de True Sale a fazer parte do nosso portfólio.</t>
  </si>
  <si>
    <t>SPE Maragogi - Green Maria</t>
  </si>
  <si>
    <t xml:space="preserve">SPE - Green Portugal II </t>
  </si>
  <si>
    <t>A SPE Green Portugal II é composta pelo restante dos lotes do projeto Green Portugal, com metragens de 120 m² a 220 m², tendo a possibilidade de construção comercial ou residencial. É uma continuidade de um dos projetos de Maragogi, e conforme descrito no item acima, verificamos o ganho de preço constante desde o lançamento. A carteira possui muitas unidades disponíveis, onde enxergamos uma ótima oportunidade a partir da valorização e venda do estoque. A SPE foi incorporada, para uma gestão uniforme do projeto. Com base na recuperação de montante devido e redução de inadimplência, pretendemos aumentar ainda mais a TIR do nosso portfólio. Isso se deve principalmente por uma gestão ativa dos recebíveis.</t>
  </si>
  <si>
    <t>IGP-M+</t>
  </si>
  <si>
    <t>SPE - One II</t>
  </si>
  <si>
    <t>A SPE One II foi incorporada em nossa carteira no mês de março de 2024. Ela é composta por lotes de Green Portugal e Green Maria, projetos já citados em nossas atualizações. A One II é uma carteira reduzida quando comparada às demais, possuindo apenas 97 lotes, não causando um sobrecarregamento na estrutura de cobrança já estabelecida. A tese de uma gestão uniforme dos projetos foi bem positiva para as vendas, conforme a valorização do m² já mencionada em Green Portugal. Acreditamos portanto, que agregar essa outra parte de Green Maria pode refletir em ganho de preço nas vendas do loteamento. Somado a isso, nosso olhar de gestão ativa deve destravar valor com a recuperação de contratos inadimplentes.</t>
  </si>
  <si>
    <t>Carteira completa de CRI</t>
  </si>
  <si>
    <t>Taxa equivalente em IPCA+</t>
  </si>
  <si>
    <t>Preço de Mercado</t>
  </si>
  <si>
    <t xml:space="preserve">Input Manual </t>
  </si>
  <si>
    <t>Mês</t>
  </si>
  <si>
    <t>R$/Cota</t>
  </si>
  <si>
    <t>Dvd Yield</t>
  </si>
  <si>
    <t>Total Geral</t>
  </si>
  <si>
    <t>Negociações</t>
  </si>
  <si>
    <t>Volume (R$)</t>
  </si>
  <si>
    <t>Cota Patrimonial</t>
  </si>
  <si>
    <t>Cota Mercado</t>
  </si>
  <si>
    <t>Evoluçaõ de cotistas</t>
  </si>
  <si>
    <t>Cotistas</t>
  </si>
  <si>
    <t>Taxa de Desconto</t>
  </si>
  <si>
    <t>TIR BRUTA</t>
  </si>
  <si>
    <t>Valor Patrimonial</t>
  </si>
  <si>
    <t>Cota mercado</t>
  </si>
  <si>
    <t>Data de 
Cálculo</t>
  </si>
  <si>
    <t xml:space="preserve">LTV </t>
  </si>
  <si>
    <t xml:space="preserve">*Retorno sem considerar True Sale, somente as operações com CRIs. </t>
  </si>
  <si>
    <t>TIR*</t>
  </si>
  <si>
    <t>Somatório CRIs</t>
  </si>
  <si>
    <t xml:space="preserve"> </t>
  </si>
  <si>
    <r>
      <t xml:space="preserve">Carteira CRI
</t>
    </r>
    <r>
      <rPr>
        <sz val="9"/>
        <color rgb="FF21335B"/>
        <rFont val="Barlow"/>
      </rPr>
      <t>(IPCA+)</t>
    </r>
  </si>
  <si>
    <r>
      <t xml:space="preserve">Carteira CRI
</t>
    </r>
    <r>
      <rPr>
        <sz val="9"/>
        <color rgb="FF21335B"/>
        <rFont val="Barlow"/>
      </rPr>
      <t>(-) Tx Adm.</t>
    </r>
  </si>
  <si>
    <t>Negociação</t>
  </si>
  <si>
    <t>Histórico de dividendos</t>
  </si>
  <si>
    <t xml:space="preserve">                      Fundo de Investimento Imobiliário LCP - (LIFE11) </t>
  </si>
  <si>
    <t>Dividendos</t>
  </si>
  <si>
    <t>CRI</t>
  </si>
  <si>
    <t>Juros Pagos</t>
  </si>
  <si>
    <t>Correção Monetária*</t>
  </si>
  <si>
    <t>Home Equity</t>
  </si>
  <si>
    <t>Juros</t>
  </si>
  <si>
    <t>Outros</t>
  </si>
  <si>
    <t>Caixa</t>
  </si>
  <si>
    <t>Total de Despesas</t>
  </si>
  <si>
    <t>Taxa de Administração, Escrituração e Custódia</t>
  </si>
  <si>
    <t>Taxa de Performance</t>
  </si>
  <si>
    <t>Outras Despesas</t>
  </si>
  <si>
    <t>Custo de Emissão</t>
  </si>
  <si>
    <t>Resultado</t>
  </si>
  <si>
    <t>Distribuições LIFE11</t>
  </si>
  <si>
    <t>Distribuição mensalizada média LIFE11</t>
  </si>
  <si>
    <t>Cota (ex-rendimentos) LIFE11</t>
  </si>
  <si>
    <t>Patrimônio Líquido</t>
  </si>
  <si>
    <t>Reserva de Lucros</t>
  </si>
  <si>
    <t>Apreciação de Ativo</t>
  </si>
  <si>
    <t>Resultado Caixa</t>
  </si>
  <si>
    <t>DRE</t>
  </si>
  <si>
    <r>
      <t xml:space="preserve">Patrimônio Líquido </t>
    </r>
    <r>
      <rPr>
        <b/>
        <sz val="8"/>
        <rFont val="Barlow"/>
      </rPr>
      <t>(Ajustado pela Oferta)</t>
    </r>
  </si>
  <si>
    <t>*Correção monetária não é proveniente de resultado caixa</t>
  </si>
  <si>
    <t>CRI Monte Lazuli</t>
  </si>
  <si>
    <t>O Projeto de Monte Lazuli é uma incorporação vertical desenvolvida em Matinhos - Paraná, no Balneário Caiobá. Fica localizado a apenas uma quadra da praia brava. A região teve uma alta no preço de seus imóveis recentemente devido a um processo de revitalização na orla. Os apartamentos possuem entre 81 a 222 m². Além da área privativa, o condomínio possui piscina aquecida, sauna e vários outros espaços de área de lazer. O CRI foi estruturado para financiar a finalização da obra que já evoluiu com praticamente toda a estrutura. A operação foi modelada para que a razão de garantia seja robusta. Visto que o valor dos imóveis subiram bastante, enxergamos uma boa margem para incorporação nessa região quando comparada a outras. Faremos integralizações conforme a necessidade da obra, sem sobrecarregar a dívida e acompanhando a evolução de vendas do empreendimento.</t>
  </si>
  <si>
    <t>BRTSSACRI3T5</t>
  </si>
  <si>
    <t>Abr-22</t>
  </si>
  <si>
    <t>Mai-22</t>
  </si>
  <si>
    <t>Ago-23</t>
  </si>
  <si>
    <t>Set-23</t>
  </si>
  <si>
    <t>Out-23</t>
  </si>
  <si>
    <t>Nov-23</t>
  </si>
  <si>
    <t>Dez-23</t>
  </si>
  <si>
    <t>Jan-24</t>
  </si>
  <si>
    <t>Fev-24</t>
  </si>
  <si>
    <t>Mar24</t>
  </si>
  <si>
    <t>Abr24</t>
  </si>
  <si>
    <t>Mai24</t>
  </si>
  <si>
    <t>Jun24</t>
  </si>
  <si>
    <t>Jul24</t>
  </si>
  <si>
    <t>Ago24</t>
  </si>
  <si>
    <t>Total de Receitas</t>
  </si>
  <si>
    <t>Operações de True Sales</t>
  </si>
  <si>
    <t>Informações Adicionais</t>
  </si>
  <si>
    <t>Média</t>
  </si>
  <si>
    <t>CRI THL</t>
  </si>
  <si>
    <t>A THL Incorporadora, empresa com mais de 30 anos de Know-How, utilizou-se de sua capacidade para tornar próspera a regularização e execução do Residencial Primori, na cidade de Guaratinguetá no estado de São Paulo. Contando ao todo com 713 lotes em uma área de 350.000 m2, o empreendimento, ainda em obras contará com sistema de lazer, ciclovias, áreas verdes e uma unidade básica de saúde (UBS). O empreendimento que já está 98% vendido e o CRI foi estruturado para financiar a finalização da obra utilizando apenas a carteira elegível. Contudo, embora apenas com a carteira elegível a dívida seja paga respeitando um índice de cobertura superior a 125% (Apenas com a carteira elegível), a operação ainda conta com os lotes em estoque e receitas de poucos contratos que estão em atraso e podem voltar a pagar ou serem distratados e vendidos a outro comprador.</t>
  </si>
  <si>
    <t>Incorporação Vertical</t>
  </si>
  <si>
    <t>SP</t>
  </si>
  <si>
    <t>BRCASCCRI448</t>
  </si>
  <si>
    <t>Canal Companhia</t>
  </si>
  <si>
    <t>Set24</t>
  </si>
  <si>
    <t>Out24</t>
  </si>
  <si>
    <t>12%/10%</t>
  </si>
  <si>
    <t>CRI Fazenda Bayer</t>
  </si>
  <si>
    <t>O Projeto de Fazenda Bayer é um loteamento em condomínio fechado localizado em Quatro Barras - Paraná, na região metropolitana de Curitiba, nas margens da represa do Iraí, e próximo ao Parque Estadual do Pico Paraná. O condomínio reúne uma paisagem única, combinando a vista do lago com a cadeia de montanhas. O projeto terá 252 lotes residenciais que variam de 2.000 a 4.000 m² de área privativa. Além disso, o empreendimento possui um clube completo em sua área comum. O CRI foi estruturado para financiar a finalização da obra e conta com uma garantia imobiliária adicional, para compor a razão de garantia da operação. Dessa forma, acreditamos ser uma operação de muita segurança devido ao tipo de produto que possui um enorme potencial de valorização em conjunto com o avanço da construção.</t>
  </si>
  <si>
    <t>BRTSSACRI448</t>
  </si>
  <si>
    <t>O CRI Abecker é composto por 4 loteamentos localizados em 3 cidades diferentes: Jardim Giovana em São Francisco do Sul/SC, Bella Vista II e Casa Nova em Araquari/SC, e Água Azul em Dom Aquino/MT. Com o objetivo de explorar cidades estratégicas, próximas a grandes centros produtivos no segmento industrial e do agronegócio, foi estruturada uma antecipação da carteira de recebíveis gerada através das vendas, visando mitigar risco comercial. Como todas as obras estão entregues, também não há risco de execução. Os 4 projetos possuem VGV vendido de mais de 151 milhões de reais. As carteiras possuem baixo nível de inadimplência e um histórico sólido de valorização do preço de venda dos lotes, acima da inflação.</t>
  </si>
  <si>
    <t>SC/MT</t>
  </si>
  <si>
    <t>BRCASCCRI4N3</t>
  </si>
  <si>
    <r>
      <rPr>
        <b/>
        <sz val="14"/>
        <color rgb="FF21335B"/>
        <rFont val="Barlow"/>
      </rPr>
      <t>QTDE DE COTAS EMITIDAS:</t>
    </r>
    <r>
      <rPr>
        <sz val="14"/>
        <color rgb="FF21335B"/>
        <rFont val="Barlow"/>
      </rPr>
      <t xml:space="preserve"> 34.368.608</t>
    </r>
  </si>
  <si>
    <t>Desde o Início</t>
  </si>
  <si>
    <t>Nov24</t>
  </si>
  <si>
    <t>DRE Gerencial</t>
  </si>
  <si>
    <t>CRI Abecker II</t>
  </si>
  <si>
    <t>CRI Abecker I</t>
  </si>
  <si>
    <t>No mês de novembro, o CRI ABecker II foi integralizado na carteira do LIFE11. O CRI foi estruturado em paralelo com o CRI ABecker I e, diferente do primeiro, visa explorar operações performadas e uma carteira a performar, com obras acima de 80%. Atualmente, o CRI possui mais de 300% de cobertura entre a carteira e o saldo devedor, e seus recebíveis estão divididos em cinco projetos distintos, com carteira saudável e baixo índice de inadimplência acumulada. As regiões exploradas foram São Francisco do Sul, Garuva e Araquari, em Santa Catarina. Essas regiões estão a menos de uma hora da cidade de Joinville, que possui um polo industrial forte, com empresas como Tigre e Tupy.</t>
  </si>
  <si>
    <t>Dez24</t>
  </si>
  <si>
    <r>
      <rPr>
        <b/>
        <sz val="14"/>
        <color rgb="FF21335B"/>
        <rFont val="Barlow"/>
      </rPr>
      <t>PATRIMÔNIO LÍQUIDO:</t>
    </r>
    <r>
      <rPr>
        <sz val="14"/>
        <color rgb="FF21335B"/>
        <rFont val="Barlow"/>
      </rPr>
      <t xml:space="preserve"> R$ 335.865.663,11 </t>
    </r>
  </si>
  <si>
    <r>
      <rPr>
        <b/>
        <sz val="14"/>
        <color rgb="FF21335B"/>
        <rFont val="Barlow"/>
      </rPr>
      <t>PATRIMÔNIO LÍQUIDO MÉDIO* (últimos 12 meses):</t>
    </r>
    <r>
      <rPr>
        <sz val="14"/>
        <color rgb="FF21335B"/>
        <rFont val="Barlow"/>
      </rPr>
      <t xml:space="preserve"> R$ 270.505.544,03</t>
    </r>
  </si>
  <si>
    <r>
      <rPr>
        <b/>
        <sz val="14"/>
        <color rgb="FF21335B"/>
        <rFont val="Barlow"/>
      </rPr>
      <t>QTDE DE INVESTIDORES:</t>
    </r>
    <r>
      <rPr>
        <sz val="14"/>
        <color rgb="FF21335B"/>
        <rFont val="Barlow"/>
      </rPr>
      <t xml:space="preserve"> 13618</t>
    </r>
  </si>
  <si>
    <t xml:space="preserve">Performance Dez-24: </t>
  </si>
  <si>
    <r>
      <t xml:space="preserve">CDI LÍQUIDO: </t>
    </r>
    <r>
      <rPr>
        <sz val="14"/>
        <color rgb="FF21335B"/>
        <rFont val="Barlow"/>
      </rPr>
      <t xml:space="preserve">185,17% do CDI líquido, equivalente a 153,53% do CDI bruto. </t>
    </r>
  </si>
  <si>
    <r>
      <t>COTA PATRIMONIAL:</t>
    </r>
    <r>
      <rPr>
        <sz val="14"/>
        <color rgb="FF21335B"/>
        <rFont val="Barlow"/>
      </rPr>
      <t xml:space="preserve"> R$ 9,77</t>
    </r>
  </si>
  <si>
    <r>
      <t xml:space="preserve">COTA MERCADO: </t>
    </r>
    <r>
      <rPr>
        <sz val="14"/>
        <color rgb="FF21335B"/>
        <rFont val="Barlow"/>
      </rPr>
      <t>R$ 8,63</t>
    </r>
  </si>
  <si>
    <r>
      <t>RENDIMENTO:</t>
    </r>
    <r>
      <rPr>
        <sz val="14"/>
        <color rgb="FF21335B"/>
        <rFont val="Barlow"/>
      </rPr>
      <t xml:space="preserve"> R$ 0,14/cota</t>
    </r>
  </si>
  <si>
    <r>
      <t>DIVIDEND YIELD (mês):</t>
    </r>
    <r>
      <rPr>
        <sz val="14"/>
        <color rgb="FF21335B"/>
        <rFont val="Barlow"/>
      </rPr>
      <t xml:space="preserve"> 1,43% a.m. (ou 18,58% a.a)</t>
    </r>
  </si>
  <si>
    <r>
      <t>DIVIDEND YIELD (12M):</t>
    </r>
    <r>
      <rPr>
        <sz val="14"/>
        <color rgb="FF21335B"/>
        <rFont val="Barlow"/>
      </rPr>
      <t xml:space="preserve"> 17,11% a.a.</t>
    </r>
  </si>
  <si>
    <r>
      <t>RETORNO DESDE O INÍCIO:</t>
    </r>
    <r>
      <rPr>
        <sz val="14"/>
        <color rgb="FF21335B"/>
        <rFont val="Barlow"/>
      </rPr>
      <t xml:space="preserve"> 55,55% (185,17% do CDI líquido)</t>
    </r>
  </si>
  <si>
    <r>
      <t>LIQUIDEZ DIÁRIA:</t>
    </r>
    <r>
      <rPr>
        <sz val="14"/>
        <color rgb="FF21335B"/>
        <rFont val="Barlow"/>
      </rPr>
      <t xml:space="preserve"> R$ 1.057 mi/dia</t>
    </r>
  </si>
  <si>
    <t>Atualização - Dezembro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</si>
</sst>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8" formatCode="&quot;R$&quot;\ #,##0.00;[Red]\-&quot;R$&quot;\ #,##0.00"/>
    <numFmt numFmtId="44" formatCode="_-&quot;R$&quot;\ * #,##0.00_-;\-&quot;R$&quot;\ * #,##0.00_-;_-&quot;R$&quot;\ * &quot;-&quot;??_-;_-@_-"/>
    <numFmt numFmtId="43" formatCode="_-* #,##0.00_-;\-* #,##0.00_-;_-* &quot;-&quot;??_-;_-@_-"/>
    <numFmt numFmtId="164" formatCode="0.000"/>
    <numFmt numFmtId="165" formatCode="0.0%"/>
    <numFmt numFmtId="166" formatCode="&quot;R$&quot;\ #,##0.00"/>
    <numFmt numFmtId="167" formatCode="&quot;R$&quot;\ #,##0.000"/>
    <numFmt numFmtId="168" formatCode="_-* #,##0.0000000_-;\-* #,##0.0000000_-;_-* &quot;-&quot;??_-;_-@_-"/>
    <numFmt numFmtId="169" formatCode="_-* #,##0.000000_-;\-* #,##0.000000_-;_-* &quot;-&quot;??_-;_-@_-"/>
    <numFmt numFmtId="170" formatCode="[$-416]mmm\-yy;@"/>
    <numFmt numFmtId="171" formatCode="_-* #,##0_-;\-* #,##0_-;_-* &quot;-&quot;??_-;_-@_-"/>
    <numFmt numFmtId="172" formatCode="#,##0.00_);\(#,##0.00\);&quot;-&quot;"/>
    <numFmt numFmtId="173" formatCode="#,##0.000_);\(#,##0.000\);&quot;-&quot;"/>
    <numFmt numFmtId="174" formatCode="_-[$R$-416]\ * #,##0.00_-;\-[$R$-416]\ * #,##0.00_-;_-[$R$-416]\ * &quot;-&quot;??_-;_-@_-"/>
    <numFmt numFmtId="175" formatCode="[$-409]mmm\-yy;@"/>
  </numFmts>
  <fonts count="55" x14ac:knownFonts="1">
    <font>
      <sz val="11"/>
      <color theme="1"/>
      <name val="Aptos Narrow"/>
      <family val="2"/>
      <scheme val="minor"/>
    </font>
    <font>
      <sz val="11"/>
      <color theme="1"/>
      <name val="Barlow"/>
    </font>
    <font>
      <u/>
      <sz val="11"/>
      <color theme="10"/>
      <name val="Aptos Narrow"/>
      <family val="2"/>
      <scheme val="minor"/>
    </font>
    <font>
      <sz val="11"/>
      <color theme="1"/>
      <name val="Aptos Narrow"/>
      <family val="2"/>
      <scheme val="minor"/>
    </font>
    <font>
      <sz val="11"/>
      <color rgb="FF002060"/>
      <name val="Aptos Narrow"/>
      <family val="2"/>
      <scheme val="minor"/>
    </font>
    <font>
      <b/>
      <sz val="11"/>
      <color theme="1"/>
      <name val="Barlow"/>
    </font>
    <font>
      <b/>
      <sz val="11"/>
      <color rgb="FF002060"/>
      <name val="Barlow"/>
    </font>
    <font>
      <sz val="10"/>
      <name val="Barlow"/>
    </font>
    <font>
      <sz val="8"/>
      <color theme="0"/>
      <name val="Barlow"/>
    </font>
    <font>
      <sz val="11"/>
      <color rgb="FF21335B"/>
      <name val="Aptos Narrow"/>
      <family val="2"/>
      <scheme val="minor"/>
    </font>
    <font>
      <b/>
      <u/>
      <sz val="16"/>
      <color rgb="FF21335B"/>
      <name val="Barlow"/>
    </font>
    <font>
      <b/>
      <sz val="14"/>
      <color rgb="FF21335B"/>
      <name val="Barlow"/>
    </font>
    <font>
      <sz val="14"/>
      <color rgb="FF21335B"/>
      <name val="Barlow"/>
    </font>
    <font>
      <i/>
      <sz val="14"/>
      <color rgb="FF21335B"/>
      <name val="Barlow"/>
    </font>
    <font>
      <b/>
      <sz val="16"/>
      <color rgb="FFFFC176"/>
      <name val="Barlow"/>
    </font>
    <font>
      <sz val="11"/>
      <color rgb="FF21335B"/>
      <name val="Barlow"/>
    </font>
    <font>
      <b/>
      <sz val="18"/>
      <color rgb="FF21335B"/>
      <name val="Barlow"/>
    </font>
    <font>
      <b/>
      <i/>
      <sz val="12"/>
      <color rgb="FF303030"/>
      <name val="Barlow"/>
    </font>
    <font>
      <sz val="11"/>
      <color rgb="FFFFC176"/>
      <name val="Barlow"/>
    </font>
    <font>
      <sz val="11"/>
      <color rgb="FF303030"/>
      <name val="Barlow"/>
    </font>
    <font>
      <b/>
      <sz val="11"/>
      <color rgb="FF21335B"/>
      <name val="Barlow"/>
    </font>
    <font>
      <b/>
      <sz val="10"/>
      <color rgb="FF303030"/>
      <name val="Barlow"/>
    </font>
    <font>
      <sz val="10"/>
      <color rgb="FF303030"/>
      <name val="Barlow"/>
    </font>
    <font>
      <b/>
      <sz val="11"/>
      <color rgb="FFFFC176"/>
      <name val="Barlow"/>
    </font>
    <font>
      <b/>
      <sz val="18"/>
      <color rgb="FFFFC176"/>
      <name val="Barlow"/>
    </font>
    <font>
      <sz val="12"/>
      <color rgb="FF21335B"/>
      <name val="Barlow"/>
    </font>
    <font>
      <b/>
      <sz val="13"/>
      <color rgb="FF21335B"/>
      <name val="Barlow"/>
    </font>
    <font>
      <b/>
      <sz val="12"/>
      <color theme="0"/>
      <name val="Barlow"/>
    </font>
    <font>
      <b/>
      <sz val="10"/>
      <color theme="1"/>
      <name val="Barlow"/>
    </font>
    <font>
      <sz val="9"/>
      <color theme="1"/>
      <name val="Barlow"/>
    </font>
    <font>
      <b/>
      <sz val="11"/>
      <color theme="0"/>
      <name val="Barlow"/>
    </font>
    <font>
      <b/>
      <sz val="9"/>
      <color rgb="FFFFC176"/>
      <name val="Barlow"/>
    </font>
    <font>
      <sz val="11"/>
      <color theme="0"/>
      <name val="Barlow"/>
    </font>
    <font>
      <b/>
      <sz val="8"/>
      <color rgb="FFFFC176"/>
      <name val="Barlow"/>
    </font>
    <font>
      <b/>
      <sz val="8"/>
      <color rgb="FF21335B"/>
      <name val="Barlow"/>
    </font>
    <font>
      <sz val="8"/>
      <color rgb="FF21335B"/>
      <name val="Barlow"/>
    </font>
    <font>
      <b/>
      <sz val="9"/>
      <color rgb="FF21335B"/>
      <name val="Barlow"/>
    </font>
    <font>
      <sz val="9"/>
      <color rgb="FF21335B"/>
      <name val="Barlow"/>
    </font>
    <font>
      <b/>
      <sz val="7"/>
      <color rgb="FF21335B"/>
      <name val="Barlow"/>
    </font>
    <font>
      <b/>
      <sz val="12"/>
      <color rgb="FF21335B"/>
      <name val="Barlow"/>
    </font>
    <font>
      <sz val="12"/>
      <color rgb="FFFFC176"/>
      <name val="Barlow"/>
    </font>
    <font>
      <sz val="11"/>
      <color rgb="FF002060"/>
      <name val="Barlow"/>
    </font>
    <font>
      <i/>
      <sz val="11"/>
      <color theme="1"/>
      <name val="Barlow"/>
    </font>
    <font>
      <b/>
      <sz val="18"/>
      <color rgb="FFFFC176"/>
      <name val="Aptos Narrow"/>
      <family val="2"/>
      <scheme val="minor"/>
    </font>
    <font>
      <b/>
      <sz val="11"/>
      <color rgb="FFFFC176"/>
      <name val="Aptos Narrow"/>
      <family val="2"/>
      <scheme val="minor"/>
    </font>
    <font>
      <sz val="18"/>
      <color theme="1"/>
      <name val="Aptos Narrow"/>
      <family val="2"/>
      <scheme val="minor"/>
    </font>
    <font>
      <sz val="18"/>
      <color rgb="FFFFC176"/>
      <name val="Barlow"/>
    </font>
    <font>
      <b/>
      <sz val="11"/>
      <name val="Barlow"/>
    </font>
    <font>
      <sz val="11"/>
      <color rgb="FF21355D"/>
      <name val="Barlow"/>
    </font>
    <font>
      <sz val="11"/>
      <color theme="4" tint="-0.499984740745262"/>
      <name val="Barlow"/>
    </font>
    <font>
      <b/>
      <sz val="8"/>
      <name val="Barlow"/>
    </font>
    <font>
      <sz val="8"/>
      <color theme="1"/>
      <name val="Barlow"/>
    </font>
    <font>
      <sz val="8"/>
      <name val="Aptos Narrow"/>
      <family val="2"/>
      <scheme val="minor"/>
    </font>
    <font>
      <sz val="11"/>
      <color rgb="FF000000"/>
      <name val="Calibri"/>
      <family val="2"/>
    </font>
    <font>
      <sz val="9"/>
      <color theme="1"/>
      <name val="Aptos Narrow"/>
      <family val="2"/>
      <scheme val="minor"/>
    </font>
  </fonts>
  <fills count="14">
    <fill>
      <patternFill patternType="none"/>
    </fill>
    <fill>
      <patternFill patternType="gray125"/>
    </fill>
    <fill>
      <patternFill patternType="solid">
        <fgColor theme="0"/>
        <bgColor indexed="64"/>
      </patternFill>
    </fill>
    <fill>
      <patternFill patternType="solid">
        <fgColor rgb="FFFFC176"/>
        <bgColor indexed="64"/>
      </patternFill>
    </fill>
    <fill>
      <patternFill patternType="solid">
        <fgColor rgb="FF21335B"/>
        <bgColor indexed="64"/>
      </patternFill>
    </fill>
    <fill>
      <patternFill patternType="solid">
        <fgColor theme="0" tint="-0.14999847407452621"/>
        <bgColor theme="0" tint="-0.14999847407452621"/>
      </patternFill>
    </fill>
    <fill>
      <patternFill patternType="solid">
        <fgColor rgb="FFFFC176"/>
        <bgColor rgb="FF000000"/>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tint="-4.9989318521683403E-2"/>
        <bgColor theme="0" tint="-0.14999847407452621"/>
      </patternFill>
    </fill>
    <fill>
      <patternFill patternType="solid">
        <fgColor rgb="FFFFC176"/>
        <bgColor theme="0" tint="-0.14999847407452621"/>
      </patternFill>
    </fill>
    <fill>
      <patternFill patternType="solid">
        <fgColor theme="0" tint="-0.499984740745262"/>
        <bgColor theme="0" tint="-0.14999847407452621"/>
      </patternFill>
    </fill>
    <fill>
      <patternFill patternType="solid">
        <fgColor rgb="FFF2F2F2"/>
        <bgColor indexed="64"/>
      </patternFill>
    </fill>
    <fill>
      <patternFill patternType="solid">
        <fgColor theme="2" tint="-9.9978637043366805E-2"/>
        <bgColor indexed="64"/>
      </patternFill>
    </fill>
  </fills>
  <borders count="32">
    <border>
      <left/>
      <right/>
      <top/>
      <bottom/>
      <diagonal/>
    </border>
    <border>
      <left/>
      <right/>
      <top/>
      <bottom style="thin">
        <color rgb="FF002060"/>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auto="1"/>
      </left>
      <right/>
      <top/>
      <bottom/>
      <diagonal/>
    </border>
    <border>
      <left/>
      <right/>
      <top style="thin">
        <color rgb="FF1A2C4C"/>
      </top>
      <bottom/>
      <diagonal/>
    </border>
    <border>
      <left/>
      <right/>
      <top/>
      <bottom style="dotted">
        <color rgb="FF585856"/>
      </bottom>
      <diagonal/>
    </border>
    <border>
      <left/>
      <right/>
      <top/>
      <bottom style="dotted">
        <color indexed="64"/>
      </bottom>
      <diagonal/>
    </border>
    <border>
      <left/>
      <right/>
      <top style="dotted">
        <color indexed="64"/>
      </top>
      <bottom style="dotted">
        <color indexed="64"/>
      </bottom>
      <diagonal/>
    </border>
    <border>
      <left style="thin">
        <color rgb="FFFFC176"/>
      </left>
      <right/>
      <top/>
      <bottom/>
      <diagonal/>
    </border>
    <border>
      <left style="thin">
        <color rgb="FFFFC176"/>
      </left>
      <right style="thin">
        <color rgb="FFFFC176"/>
      </right>
      <top style="thin">
        <color rgb="FFFFC176"/>
      </top>
      <bottom/>
      <diagonal/>
    </border>
    <border>
      <left style="thin">
        <color rgb="FFFFC176"/>
      </left>
      <right style="thin">
        <color theme="0"/>
      </right>
      <top/>
      <bottom/>
      <diagonal/>
    </border>
    <border>
      <left style="thin">
        <color theme="0"/>
      </left>
      <right/>
      <top/>
      <bottom/>
      <diagonal/>
    </border>
    <border>
      <left/>
      <right/>
      <top/>
      <bottom style="thin">
        <color theme="0"/>
      </bottom>
      <diagonal/>
    </border>
    <border>
      <left/>
      <right style="thin">
        <color rgb="FFFFC176"/>
      </right>
      <top/>
      <bottom/>
      <diagonal/>
    </border>
    <border>
      <left/>
      <right style="thin">
        <color theme="0"/>
      </right>
      <top/>
      <bottom/>
      <diagonal/>
    </border>
    <border>
      <left style="thin">
        <color theme="0"/>
      </left>
      <right/>
      <top/>
      <bottom style="thin">
        <color theme="0"/>
      </bottom>
      <diagonal/>
    </border>
    <border>
      <left style="thin">
        <color theme="0"/>
      </left>
      <right style="thin">
        <color theme="0"/>
      </right>
      <top/>
      <bottom/>
      <diagonal/>
    </border>
    <border>
      <left style="thin">
        <color theme="0"/>
      </left>
      <right style="thin">
        <color theme="0"/>
      </right>
      <top style="thin">
        <color rgb="FF1A2C4C"/>
      </top>
      <bottom/>
      <diagonal/>
    </border>
    <border>
      <left style="thin">
        <color theme="0"/>
      </left>
      <right/>
      <top style="thin">
        <color rgb="FF1A2C4C"/>
      </top>
      <bottom/>
      <diagonal/>
    </border>
    <border>
      <left/>
      <right style="thin">
        <color theme="0"/>
      </right>
      <top style="thin">
        <color rgb="FF1A2C4C"/>
      </top>
      <bottom/>
      <diagonal/>
    </border>
    <border>
      <left/>
      <right/>
      <top style="thin">
        <color indexed="64"/>
      </top>
      <bottom/>
      <diagonal/>
    </border>
    <border>
      <left style="thin">
        <color indexed="64"/>
      </left>
      <right/>
      <top style="thin">
        <color indexed="64"/>
      </top>
      <bottom/>
      <diagonal/>
    </border>
    <border>
      <left/>
      <right/>
      <top/>
      <bottom style="medium">
        <color indexed="64"/>
      </bottom>
      <diagonal/>
    </border>
    <border>
      <left style="mediumDashed">
        <color theme="0" tint="-0.499984740745262"/>
      </left>
      <right style="mediumDashed">
        <color theme="0" tint="-0.499984740745262"/>
      </right>
      <top/>
      <bottom style="medium">
        <color indexed="64"/>
      </bottom>
      <diagonal/>
    </border>
    <border>
      <left style="mediumDashed">
        <color theme="0" tint="-0.499984740745262"/>
      </left>
      <right style="mediumDashed">
        <color theme="0" tint="-0.499984740745262"/>
      </right>
      <top/>
      <bottom style="thin">
        <color indexed="64"/>
      </bottom>
      <diagonal/>
    </border>
    <border>
      <left style="mediumDashed">
        <color theme="0" tint="-0.499984740745262"/>
      </left>
      <right style="mediumDashed">
        <color theme="0" tint="-0.499984740745262"/>
      </right>
      <top/>
      <bottom/>
      <diagonal/>
    </border>
    <border>
      <left style="mediumDashed">
        <color theme="0" tint="-0.499984740745262"/>
      </left>
      <right style="mediumDashed">
        <color theme="0" tint="-0.499984740745262"/>
      </right>
      <top/>
      <bottom style="mediumDashed">
        <color theme="0" tint="-0.499984740745262"/>
      </bottom>
      <diagonal/>
    </border>
    <border>
      <left style="mediumDashed">
        <color theme="0" tint="-0.499984740745262"/>
      </left>
      <right style="mediumDashed">
        <color theme="0" tint="-0.499984740745262"/>
      </right>
      <top style="medium">
        <color indexed="64"/>
      </top>
      <bottom style="medium">
        <color indexed="64"/>
      </bottom>
      <diagonal/>
    </border>
    <border>
      <left/>
      <right/>
      <top style="dotted">
        <color indexed="64"/>
      </top>
      <bottom style="dotted">
        <color rgb="FF585856"/>
      </bottom>
      <diagonal/>
    </border>
    <border>
      <left/>
      <right/>
      <top style="dotted">
        <color indexed="64"/>
      </top>
      <bottom/>
      <diagonal/>
    </border>
    <border>
      <left style="mediumDashed">
        <color theme="0" tint="-0.499984740745262"/>
      </left>
      <right style="mediumDashed">
        <color theme="0" tint="-0.499984740745262"/>
      </right>
      <top style="mediumDashed">
        <color theme="0" tint="-0.499984740745262"/>
      </top>
      <bottom style="medium">
        <color indexed="64"/>
      </bottom>
      <diagonal/>
    </border>
  </borders>
  <cellStyleXfs count="6">
    <xf numFmtId="0" fontId="0" fillId="0" borderId="0"/>
    <xf numFmtId="0" fontId="2" fillId="0" borderId="0" applyNumberForma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9" fontId="3" fillId="0" borderId="0" applyFont="0" applyFill="0" applyBorder="0" applyAlignment="0" applyProtection="0"/>
    <xf numFmtId="43" fontId="3" fillId="0" borderId="0" applyFont="0" applyFill="0" applyBorder="0" applyAlignment="0" applyProtection="0"/>
  </cellStyleXfs>
  <cellXfs count="238">
    <xf numFmtId="0" fontId="0" fillId="0" borderId="0" xfId="0"/>
    <xf numFmtId="0" fontId="1" fillId="0" borderId="0" xfId="0" applyFont="1"/>
    <xf numFmtId="0" fontId="1" fillId="0" borderId="0" xfId="0" applyFont="1" applyAlignment="1">
      <alignment horizontal="center"/>
    </xf>
    <xf numFmtId="0" fontId="5" fillId="0" borderId="0" xfId="0" applyFont="1"/>
    <xf numFmtId="9" fontId="0" fillId="0" borderId="0" xfId="0" applyNumberFormat="1"/>
    <xf numFmtId="165" fontId="0" fillId="0" borderId="0" xfId="0" applyNumberFormat="1"/>
    <xf numFmtId="165" fontId="0" fillId="0" borderId="0" xfId="4" applyNumberFormat="1" applyFont="1"/>
    <xf numFmtId="10" fontId="0" fillId="0" borderId="0" xfId="0" applyNumberFormat="1"/>
    <xf numFmtId="166" fontId="1" fillId="0" borderId="0" xfId="0" applyNumberFormat="1" applyFont="1" applyAlignment="1">
      <alignment horizontal="left"/>
    </xf>
    <xf numFmtId="167" fontId="1" fillId="0" borderId="0" xfId="0" applyNumberFormat="1" applyFont="1" applyAlignment="1">
      <alignment horizontal="left"/>
    </xf>
    <xf numFmtId="166" fontId="1" fillId="0" borderId="0" xfId="0" applyNumberFormat="1" applyFont="1" applyAlignment="1">
      <alignment horizontal="left" indent="2"/>
    </xf>
    <xf numFmtId="167" fontId="1" fillId="0" borderId="0" xfId="0" applyNumberFormat="1" applyFont="1" applyAlignment="1">
      <alignment horizontal="left" indent="2"/>
    </xf>
    <xf numFmtId="10" fontId="0" fillId="0" borderId="0" xfId="4" applyNumberFormat="1" applyFont="1"/>
    <xf numFmtId="167" fontId="1" fillId="0" borderId="0" xfId="0" applyNumberFormat="1" applyFont="1"/>
    <xf numFmtId="9" fontId="1" fillId="0" borderId="0" xfId="4" applyFont="1" applyAlignment="1">
      <alignment horizontal="left" indent="2"/>
    </xf>
    <xf numFmtId="0" fontId="7" fillId="0" borderId="0" xfId="0" applyFont="1" applyAlignment="1">
      <alignment vertical="center"/>
    </xf>
    <xf numFmtId="0" fontId="7" fillId="0" borderId="0" xfId="0" applyFont="1" applyAlignment="1">
      <alignment horizontal="center" vertical="center"/>
    </xf>
    <xf numFmtId="9" fontId="7" fillId="0" borderId="0" xfId="4" applyFont="1" applyAlignment="1">
      <alignment vertical="center"/>
    </xf>
    <xf numFmtId="14" fontId="7" fillId="0" borderId="0" xfId="0" applyNumberFormat="1" applyFont="1" applyAlignment="1">
      <alignment vertical="center"/>
    </xf>
    <xf numFmtId="0" fontId="9" fillId="0" borderId="0" xfId="0" applyFont="1"/>
    <xf numFmtId="0" fontId="17" fillId="0" borderId="2" xfId="0" applyFont="1" applyBorder="1"/>
    <xf numFmtId="0" fontId="17" fillId="0" borderId="0" xfId="0" applyFont="1" applyAlignment="1">
      <alignment horizontal="left" vertical="top"/>
    </xf>
    <xf numFmtId="0" fontId="17" fillId="0" borderId="0" xfId="0" applyFont="1"/>
    <xf numFmtId="0" fontId="19" fillId="0" borderId="0" xfId="0" applyFont="1" applyAlignment="1">
      <alignment vertical="center"/>
    </xf>
    <xf numFmtId="0" fontId="1" fillId="4" borderId="0" xfId="0" applyFont="1" applyFill="1"/>
    <xf numFmtId="0" fontId="7" fillId="4" borderId="0" xfId="0" applyFont="1" applyFill="1" applyAlignment="1">
      <alignment vertical="center"/>
    </xf>
    <xf numFmtId="0" fontId="21" fillId="6" borderId="5" xfId="0" applyFont="1" applyFill="1" applyBorder="1" applyAlignment="1">
      <alignment horizontal="center" vertical="center"/>
    </xf>
    <xf numFmtId="0" fontId="22" fillId="3" borderId="0" xfId="0" applyFont="1" applyFill="1" applyAlignment="1">
      <alignment vertical="center"/>
    </xf>
    <xf numFmtId="0" fontId="22" fillId="0" borderId="6" xfId="0" applyFont="1" applyBorder="1" applyAlignment="1">
      <alignment horizontal="left" vertical="center" wrapText="1"/>
    </xf>
    <xf numFmtId="0" fontId="22" fillId="0" borderId="6" xfId="0" applyFont="1" applyBorder="1" applyAlignment="1">
      <alignment horizontal="center" vertical="center"/>
    </xf>
    <xf numFmtId="10" fontId="22" fillId="0" borderId="6" xfId="4" applyNumberFormat="1" applyFont="1" applyFill="1" applyBorder="1" applyAlignment="1">
      <alignment horizontal="center" vertical="center"/>
    </xf>
    <xf numFmtId="2" fontId="22" fillId="0" borderId="6" xfId="4" applyNumberFormat="1" applyFont="1" applyFill="1" applyBorder="1" applyAlignment="1">
      <alignment horizontal="center" vertical="center"/>
    </xf>
    <xf numFmtId="171" fontId="22" fillId="0" borderId="6" xfId="2" applyNumberFormat="1" applyFont="1" applyFill="1" applyBorder="1" applyAlignment="1">
      <alignment horizontal="center" vertical="center"/>
    </xf>
    <xf numFmtId="165" fontId="22" fillId="0" borderId="6" xfId="4" applyNumberFormat="1" applyFont="1" applyFill="1" applyBorder="1" applyAlignment="1">
      <alignment horizontal="center" vertical="center"/>
    </xf>
    <xf numFmtId="170" fontId="22" fillId="0" borderId="6" xfId="0" applyNumberFormat="1" applyFont="1" applyBorder="1" applyAlignment="1">
      <alignment horizontal="center" vertical="center"/>
    </xf>
    <xf numFmtId="0" fontId="22" fillId="0" borderId="7" xfId="0" applyFont="1" applyBorder="1" applyAlignment="1">
      <alignment horizontal="center" vertical="center"/>
    </xf>
    <xf numFmtId="9" fontId="22" fillId="0" borderId="6" xfId="4" applyFont="1" applyFill="1" applyBorder="1" applyAlignment="1">
      <alignment horizontal="center" vertical="center"/>
    </xf>
    <xf numFmtId="0" fontId="22" fillId="0" borderId="6" xfId="4" applyNumberFormat="1" applyFont="1" applyFill="1" applyBorder="1" applyAlignment="1">
      <alignment horizontal="center" vertical="center"/>
    </xf>
    <xf numFmtId="0" fontId="22" fillId="0" borderId="8" xfId="0" applyFont="1" applyBorder="1" applyAlignment="1">
      <alignment vertical="center"/>
    </xf>
    <xf numFmtId="0" fontId="22" fillId="0" borderId="6" xfId="0" applyFont="1" applyBorder="1" applyAlignment="1">
      <alignment horizontal="center" vertical="center" wrapText="1"/>
    </xf>
    <xf numFmtId="0" fontId="8" fillId="4" borderId="0" xfId="0" applyFont="1" applyFill="1" applyAlignment="1">
      <alignment vertical="center"/>
    </xf>
    <xf numFmtId="0" fontId="7" fillId="4" borderId="0" xfId="0" applyFont="1" applyFill="1" applyAlignment="1">
      <alignment horizontal="center" vertical="center"/>
    </xf>
    <xf numFmtId="0" fontId="7" fillId="4" borderId="0" xfId="0" applyFont="1" applyFill="1" applyAlignment="1">
      <alignment vertical="center" wrapText="1"/>
    </xf>
    <xf numFmtId="0" fontId="0" fillId="4" borderId="0" xfId="0" applyFill="1"/>
    <xf numFmtId="17" fontId="19" fillId="0" borderId="0" xfId="0" applyNumberFormat="1" applyFont="1"/>
    <xf numFmtId="0" fontId="22" fillId="0" borderId="8" xfId="0" applyFont="1" applyBorder="1" applyAlignment="1">
      <alignment horizontal="center" vertical="center"/>
    </xf>
    <xf numFmtId="17" fontId="16" fillId="3" borderId="1" xfId="0" applyNumberFormat="1" applyFont="1" applyFill="1" applyBorder="1" applyAlignment="1">
      <alignment horizontal="center" vertical="center"/>
    </xf>
    <xf numFmtId="10" fontId="1" fillId="0" borderId="0" xfId="4" applyNumberFormat="1" applyFont="1"/>
    <xf numFmtId="0" fontId="24" fillId="4" borderId="0" xfId="0" applyFont="1" applyFill="1" applyAlignment="1">
      <alignment horizontal="left" vertical="center"/>
    </xf>
    <xf numFmtId="2" fontId="19" fillId="0" borderId="3" xfId="0" applyNumberFormat="1" applyFont="1" applyBorder="1" applyAlignment="1">
      <alignment horizontal="center"/>
    </xf>
    <xf numFmtId="0" fontId="1" fillId="4" borderId="0" xfId="0" applyFont="1" applyFill="1" applyAlignment="1">
      <alignment horizontal="center"/>
    </xf>
    <xf numFmtId="44" fontId="19" fillId="0" borderId="3" xfId="3" applyFont="1" applyBorder="1" applyAlignment="1">
      <alignment horizontal="center"/>
    </xf>
    <xf numFmtId="44" fontId="20" fillId="0" borderId="3" xfId="3" applyFont="1" applyBorder="1" applyAlignment="1">
      <alignment horizontal="center"/>
    </xf>
    <xf numFmtId="0" fontId="1" fillId="4" borderId="0" xfId="0" applyFont="1" applyFill="1" applyAlignment="1">
      <alignment vertical="center"/>
    </xf>
    <xf numFmtId="0" fontId="1" fillId="0" borderId="0" xfId="0" applyFont="1" applyAlignment="1">
      <alignment vertical="center"/>
    </xf>
    <xf numFmtId="165" fontId="1" fillId="7" borderId="0" xfId="4" applyNumberFormat="1" applyFont="1" applyFill="1" applyAlignment="1">
      <alignment horizontal="center" vertical="center"/>
    </xf>
    <xf numFmtId="43" fontId="1" fillId="0" borderId="0" xfId="5" applyFont="1" applyFill="1" applyAlignment="1">
      <alignment vertical="center"/>
    </xf>
    <xf numFmtId="0" fontId="28" fillId="0" borderId="0" xfId="0" applyFont="1" applyAlignment="1">
      <alignment horizontal="center"/>
    </xf>
    <xf numFmtId="0" fontId="28" fillId="0" borderId="0" xfId="0" applyFont="1" applyAlignment="1">
      <alignment horizontal="center" vertical="center" wrapText="1"/>
    </xf>
    <xf numFmtId="0" fontId="1" fillId="0" borderId="0" xfId="0" applyFont="1" applyAlignment="1">
      <alignment horizontal="center" vertical="center" wrapText="1"/>
    </xf>
    <xf numFmtId="2" fontId="1" fillId="0" borderId="0" xfId="0" applyNumberFormat="1" applyFont="1" applyAlignment="1">
      <alignment horizontal="center" vertical="center" wrapText="1"/>
    </xf>
    <xf numFmtId="169" fontId="29" fillId="0" borderId="0" xfId="5" applyNumberFormat="1" applyFont="1" applyFill="1"/>
    <xf numFmtId="168" fontId="29" fillId="0" borderId="0" xfId="5" applyNumberFormat="1" applyFont="1" applyFill="1"/>
    <xf numFmtId="43" fontId="29" fillId="0" borderId="0" xfId="5" applyFont="1" applyFill="1"/>
    <xf numFmtId="0" fontId="29" fillId="0" borderId="0" xfId="0" applyFont="1"/>
    <xf numFmtId="43" fontId="1" fillId="0" borderId="0" xfId="0" applyNumberFormat="1" applyFont="1" applyAlignment="1">
      <alignment horizontal="center"/>
    </xf>
    <xf numFmtId="0" fontId="29" fillId="0" borderId="0" xfId="0" applyFont="1" applyAlignment="1">
      <alignment horizontal="center"/>
    </xf>
    <xf numFmtId="170" fontId="30" fillId="4" borderId="0" xfId="0" applyNumberFormat="1" applyFont="1" applyFill="1" applyAlignment="1">
      <alignment horizontal="center" vertical="center" wrapText="1"/>
    </xf>
    <xf numFmtId="170" fontId="1" fillId="0" borderId="4" xfId="0" applyNumberFormat="1" applyFont="1" applyBorder="1" applyAlignment="1">
      <alignment horizontal="center"/>
    </xf>
    <xf numFmtId="14" fontId="1" fillId="0" borderId="0" xfId="0" applyNumberFormat="1" applyFont="1"/>
    <xf numFmtId="170" fontId="1" fillId="0" borderId="0" xfId="0" applyNumberFormat="1" applyFont="1"/>
    <xf numFmtId="43" fontId="1" fillId="0" borderId="0" xfId="5" applyFont="1"/>
    <xf numFmtId="169" fontId="1" fillId="0" borderId="0" xfId="5" applyNumberFormat="1" applyFont="1"/>
    <xf numFmtId="168" fontId="1" fillId="0" borderId="0" xfId="5" applyNumberFormat="1" applyFont="1"/>
    <xf numFmtId="0" fontId="18" fillId="0" borderId="0" xfId="0" applyFont="1"/>
    <xf numFmtId="0" fontId="1" fillId="0" borderId="11" xfId="0" applyFont="1" applyBorder="1"/>
    <xf numFmtId="2" fontId="19" fillId="5" borderId="0" xfId="0" applyNumberFormat="1" applyFont="1" applyFill="1" applyAlignment="1">
      <alignment horizontal="center" vertical="center"/>
    </xf>
    <xf numFmtId="0" fontId="19" fillId="5" borderId="0" xfId="0" applyFont="1" applyFill="1" applyAlignment="1">
      <alignment horizontal="center" vertical="center"/>
    </xf>
    <xf numFmtId="4" fontId="19" fillId="5" borderId="0" xfId="0" applyNumberFormat="1" applyFont="1" applyFill="1" applyAlignment="1">
      <alignment horizontal="center" vertical="center"/>
    </xf>
    <xf numFmtId="10" fontId="19" fillId="5" borderId="0" xfId="4" applyNumberFormat="1" applyFont="1" applyFill="1" applyBorder="1" applyAlignment="1">
      <alignment horizontal="center" vertical="center"/>
    </xf>
    <xf numFmtId="4" fontId="19" fillId="0" borderId="0" xfId="0" applyNumberFormat="1" applyFont="1" applyAlignment="1">
      <alignment horizontal="center" vertical="center"/>
    </xf>
    <xf numFmtId="10" fontId="19" fillId="0" borderId="0" xfId="4" applyNumberFormat="1" applyFont="1" applyFill="1" applyBorder="1" applyAlignment="1">
      <alignment horizontal="center" vertical="center"/>
    </xf>
    <xf numFmtId="0" fontId="19" fillId="8" borderId="0" xfId="0" applyFont="1" applyFill="1" applyAlignment="1">
      <alignment horizontal="center" vertical="center"/>
    </xf>
    <xf numFmtId="10" fontId="19" fillId="8" borderId="0" xfId="4" applyNumberFormat="1" applyFont="1" applyFill="1" applyBorder="1" applyAlignment="1">
      <alignment horizontal="center" vertical="center"/>
    </xf>
    <xf numFmtId="4" fontId="19" fillId="8" borderId="0" xfId="0" applyNumberFormat="1" applyFont="1" applyFill="1" applyAlignment="1">
      <alignment horizontal="center" vertical="center"/>
    </xf>
    <xf numFmtId="0" fontId="35" fillId="0" borderId="0" xfId="0" applyFont="1"/>
    <xf numFmtId="0" fontId="6" fillId="3" borderId="0" xfId="0" applyFont="1" applyFill="1" applyAlignment="1">
      <alignment horizontal="centerContinuous"/>
    </xf>
    <xf numFmtId="0" fontId="23" fillId="0" borderId="0" xfId="0" applyFont="1"/>
    <xf numFmtId="0" fontId="33" fillId="4" borderId="0" xfId="0" applyFont="1" applyFill="1" applyAlignment="1">
      <alignment horizontal="center" vertical="center"/>
    </xf>
    <xf numFmtId="0" fontId="36" fillId="3" borderId="11" xfId="0" applyFont="1" applyFill="1" applyBorder="1" applyAlignment="1">
      <alignment horizontal="center" vertical="center" wrapText="1"/>
    </xf>
    <xf numFmtId="0" fontId="36" fillId="3" borderId="14" xfId="0" applyFont="1" applyFill="1" applyBorder="1" applyAlignment="1">
      <alignment horizontal="center" vertical="center" wrapText="1"/>
    </xf>
    <xf numFmtId="0" fontId="36" fillId="3" borderId="10" xfId="0" applyFont="1" applyFill="1" applyBorder="1" applyAlignment="1">
      <alignment horizontal="center" vertical="center"/>
    </xf>
    <xf numFmtId="10" fontId="19" fillId="5" borderId="12" xfId="4" applyNumberFormat="1" applyFont="1" applyFill="1" applyBorder="1" applyAlignment="1">
      <alignment horizontal="center" vertical="center"/>
    </xf>
    <xf numFmtId="10" fontId="19" fillId="8" borderId="12" xfId="4" applyNumberFormat="1" applyFont="1" applyFill="1" applyBorder="1" applyAlignment="1">
      <alignment horizontal="center" vertical="center"/>
    </xf>
    <xf numFmtId="10" fontId="19" fillId="8" borderId="15" xfId="4" applyNumberFormat="1" applyFont="1" applyFill="1" applyBorder="1" applyAlignment="1">
      <alignment horizontal="center" vertical="center"/>
    </xf>
    <xf numFmtId="10" fontId="19" fillId="5" borderId="15" xfId="4" applyNumberFormat="1" applyFont="1" applyFill="1" applyBorder="1" applyAlignment="1">
      <alignment horizontal="center" vertical="center"/>
    </xf>
    <xf numFmtId="10" fontId="20" fillId="9" borderId="13" xfId="4" applyNumberFormat="1" applyFont="1" applyFill="1" applyBorder="1" applyAlignment="1">
      <alignment horizontal="center" vertical="center"/>
    </xf>
    <xf numFmtId="10" fontId="20" fillId="9" borderId="16" xfId="4" applyNumberFormat="1" applyFont="1" applyFill="1" applyBorder="1" applyAlignment="1">
      <alignment horizontal="center" vertical="center"/>
    </xf>
    <xf numFmtId="0" fontId="32" fillId="0" borderId="0" xfId="0" applyFont="1" applyAlignment="1">
      <alignment vertical="center"/>
    </xf>
    <xf numFmtId="0" fontId="32" fillId="11" borderId="0" xfId="0" applyFont="1" applyFill="1" applyAlignment="1">
      <alignment horizontal="center" vertical="center"/>
    </xf>
    <xf numFmtId="10" fontId="32" fillId="11" borderId="0" xfId="4" applyNumberFormat="1" applyFont="1" applyFill="1" applyBorder="1" applyAlignment="1">
      <alignment horizontal="center" vertical="center"/>
    </xf>
    <xf numFmtId="10" fontId="32" fillId="11" borderId="12" xfId="4" applyNumberFormat="1" applyFont="1" applyFill="1" applyBorder="1" applyAlignment="1">
      <alignment horizontal="center" vertical="center"/>
    </xf>
    <xf numFmtId="0" fontId="15" fillId="0" borderId="9" xfId="0" applyFont="1" applyBorder="1"/>
    <xf numFmtId="0" fontId="34" fillId="0" borderId="0" xfId="0" applyFont="1"/>
    <xf numFmtId="0" fontId="4" fillId="4" borderId="0" xfId="0" applyFont="1" applyFill="1"/>
    <xf numFmtId="0" fontId="41" fillId="0" borderId="0" xfId="0" applyFont="1"/>
    <xf numFmtId="0" fontId="1" fillId="2" borderId="0" xfId="0" applyFont="1" applyFill="1"/>
    <xf numFmtId="0" fontId="42" fillId="0" borderId="0" xfId="0" applyFont="1"/>
    <xf numFmtId="0" fontId="20" fillId="3" borderId="0" xfId="0" applyFont="1" applyFill="1" applyAlignment="1">
      <alignment horizontal="center" vertical="center"/>
    </xf>
    <xf numFmtId="17" fontId="15" fillId="8" borderId="0" xfId="0" applyNumberFormat="1" applyFont="1" applyFill="1" applyAlignment="1">
      <alignment horizontal="center" vertical="center"/>
    </xf>
    <xf numFmtId="44" fontId="15" fillId="8" borderId="0" xfId="3" applyFont="1" applyFill="1" applyBorder="1" applyAlignment="1">
      <alignment horizontal="center" vertical="center"/>
    </xf>
    <xf numFmtId="17" fontId="15" fillId="7" borderId="0" xfId="0" applyNumberFormat="1" applyFont="1" applyFill="1" applyAlignment="1">
      <alignment horizontal="center" vertical="center"/>
    </xf>
    <xf numFmtId="44" fontId="15" fillId="7" borderId="0" xfId="3" applyFont="1" applyFill="1" applyBorder="1" applyAlignment="1">
      <alignment horizontal="center" vertical="center"/>
    </xf>
    <xf numFmtId="0" fontId="20" fillId="3" borderId="17" xfId="0" applyFont="1" applyFill="1" applyBorder="1" applyAlignment="1">
      <alignment horizontal="center" vertical="center"/>
    </xf>
    <xf numFmtId="0" fontId="15" fillId="8" borderId="17" xfId="0" applyFont="1" applyFill="1" applyBorder="1" applyAlignment="1">
      <alignment horizontal="center" vertical="center"/>
    </xf>
    <xf numFmtId="3" fontId="15" fillId="7" borderId="17" xfId="0" applyNumberFormat="1" applyFont="1" applyFill="1" applyBorder="1" applyAlignment="1">
      <alignment horizontal="center" vertical="center"/>
    </xf>
    <xf numFmtId="0" fontId="15" fillId="7" borderId="17" xfId="0" applyFont="1" applyFill="1" applyBorder="1" applyAlignment="1">
      <alignment horizontal="center" vertical="center"/>
    </xf>
    <xf numFmtId="3" fontId="15" fillId="8" borderId="17" xfId="0" applyNumberFormat="1" applyFont="1" applyFill="1" applyBorder="1" applyAlignment="1">
      <alignment horizontal="center" vertical="center"/>
    </xf>
    <xf numFmtId="17" fontId="32" fillId="4" borderId="3" xfId="0" applyNumberFormat="1" applyFont="1" applyFill="1" applyBorder="1" applyAlignment="1">
      <alignment horizontal="center"/>
    </xf>
    <xf numFmtId="0" fontId="20" fillId="3" borderId="3" xfId="0" applyFont="1" applyFill="1" applyBorder="1" applyAlignment="1">
      <alignment horizontal="center" vertical="center"/>
    </xf>
    <xf numFmtId="17" fontId="40" fillId="4" borderId="15" xfId="0" applyNumberFormat="1" applyFont="1" applyFill="1" applyBorder="1" applyAlignment="1">
      <alignment horizontal="center" vertical="center"/>
    </xf>
    <xf numFmtId="0" fontId="40" fillId="4" borderId="0" xfId="0" applyFont="1" applyFill="1" applyAlignment="1">
      <alignment horizontal="center" vertical="center"/>
    </xf>
    <xf numFmtId="0" fontId="25" fillId="8" borderId="0" xfId="0" applyFont="1" applyFill="1" applyAlignment="1">
      <alignment horizontal="center"/>
    </xf>
    <xf numFmtId="0" fontId="25" fillId="7" borderId="0" xfId="0" applyFont="1" applyFill="1" applyAlignment="1">
      <alignment horizontal="center"/>
    </xf>
    <xf numFmtId="0" fontId="25" fillId="7" borderId="0" xfId="0" applyFont="1" applyFill="1" applyAlignment="1">
      <alignment horizontal="center" vertical="center"/>
    </xf>
    <xf numFmtId="17" fontId="39" fillId="8" borderId="15" xfId="0" applyNumberFormat="1" applyFont="1" applyFill="1" applyBorder="1" applyAlignment="1">
      <alignment horizontal="center"/>
    </xf>
    <xf numFmtId="17" fontId="39" fillId="7" borderId="15" xfId="0" applyNumberFormat="1" applyFont="1" applyFill="1" applyBorder="1" applyAlignment="1">
      <alignment horizontal="center"/>
    </xf>
    <xf numFmtId="17" fontId="39" fillId="7" borderId="15" xfId="0" applyNumberFormat="1" applyFont="1" applyFill="1" applyBorder="1" applyAlignment="1">
      <alignment horizontal="center" vertical="center"/>
    </xf>
    <xf numFmtId="165" fontId="24" fillId="4" borderId="0" xfId="0" applyNumberFormat="1" applyFont="1" applyFill="1" applyAlignment="1">
      <alignment horizontal="left" vertical="center"/>
    </xf>
    <xf numFmtId="0" fontId="23" fillId="4" borderId="0" xfId="0" applyFont="1" applyFill="1" applyAlignment="1">
      <alignment horizontal="center"/>
    </xf>
    <xf numFmtId="10" fontId="15" fillId="8" borderId="0" xfId="0" applyNumberFormat="1" applyFont="1" applyFill="1" applyAlignment="1">
      <alignment horizontal="center"/>
    </xf>
    <xf numFmtId="10" fontId="15" fillId="7" borderId="0" xfId="0" applyNumberFormat="1" applyFont="1" applyFill="1" applyAlignment="1">
      <alignment horizontal="center"/>
    </xf>
    <xf numFmtId="10" fontId="15" fillId="8" borderId="0" xfId="4" applyNumberFormat="1" applyFont="1" applyFill="1" applyBorder="1" applyAlignment="1">
      <alignment horizontal="center"/>
    </xf>
    <xf numFmtId="0" fontId="23" fillId="4" borderId="15" xfId="0" applyFont="1" applyFill="1" applyBorder="1" applyAlignment="1">
      <alignment horizontal="center"/>
    </xf>
    <xf numFmtId="8" fontId="15" fillId="8" borderId="15" xfId="0" applyNumberFormat="1" applyFont="1" applyFill="1" applyBorder="1" applyAlignment="1">
      <alignment horizontal="center"/>
    </xf>
    <xf numFmtId="8" fontId="15" fillId="7" borderId="15" xfId="0" applyNumberFormat="1" applyFont="1" applyFill="1" applyBorder="1" applyAlignment="1">
      <alignment horizontal="center"/>
    </xf>
    <xf numFmtId="17" fontId="15" fillId="8" borderId="15" xfId="0" applyNumberFormat="1" applyFont="1" applyFill="1" applyBorder="1" applyAlignment="1">
      <alignment horizontal="center"/>
    </xf>
    <xf numFmtId="17" fontId="15" fillId="7" borderId="15" xfId="0" applyNumberFormat="1" applyFont="1" applyFill="1" applyBorder="1" applyAlignment="1">
      <alignment horizontal="center"/>
    </xf>
    <xf numFmtId="10" fontId="15" fillId="7" borderId="0" xfId="4" applyNumberFormat="1" applyFont="1" applyFill="1" applyBorder="1" applyAlignment="1">
      <alignment horizontal="center"/>
    </xf>
    <xf numFmtId="0" fontId="45" fillId="4" borderId="0" xfId="0" applyFont="1" applyFill="1"/>
    <xf numFmtId="17" fontId="45" fillId="4" borderId="0" xfId="0" applyNumberFormat="1" applyFont="1" applyFill="1"/>
    <xf numFmtId="165" fontId="45" fillId="4" borderId="0" xfId="0" applyNumberFormat="1" applyFont="1" applyFill="1"/>
    <xf numFmtId="9" fontId="45" fillId="4" borderId="0" xfId="0" applyNumberFormat="1" applyFont="1" applyFill="1"/>
    <xf numFmtId="10" fontId="45" fillId="4" borderId="0" xfId="0" applyNumberFormat="1" applyFont="1" applyFill="1"/>
    <xf numFmtId="165" fontId="45" fillId="4" borderId="0" xfId="4" applyNumberFormat="1" applyFont="1" applyFill="1"/>
    <xf numFmtId="0" fontId="21" fillId="6" borderId="18" xfId="0" applyFont="1" applyFill="1" applyBorder="1" applyAlignment="1">
      <alignment horizontal="center" vertical="center"/>
    </xf>
    <xf numFmtId="0" fontId="21" fillId="6" borderId="18" xfId="0" applyFont="1" applyFill="1" applyBorder="1" applyAlignment="1">
      <alignment horizontal="center" vertical="center" wrapText="1"/>
    </xf>
    <xf numFmtId="0" fontId="21" fillId="6" borderId="20" xfId="0" applyFont="1" applyFill="1" applyBorder="1" applyAlignment="1">
      <alignment horizontal="center" vertical="center" wrapText="1"/>
    </xf>
    <xf numFmtId="10" fontId="21" fillId="6" borderId="18" xfId="0" applyNumberFormat="1" applyFont="1" applyFill="1" applyBorder="1" applyAlignment="1">
      <alignment horizontal="center" vertical="center" wrapText="1"/>
    </xf>
    <xf numFmtId="0" fontId="11" fillId="0" borderId="0" xfId="0" applyFont="1" applyAlignment="1">
      <alignment vertical="top" wrapText="1"/>
    </xf>
    <xf numFmtId="0" fontId="16" fillId="0" borderId="0" xfId="0" applyFont="1" applyAlignment="1">
      <alignment horizontal="left" vertical="center"/>
    </xf>
    <xf numFmtId="0" fontId="11" fillId="0" borderId="0" xfId="0" applyFont="1" applyAlignment="1">
      <alignment horizontal="left" vertical="top"/>
    </xf>
    <xf numFmtId="0" fontId="11" fillId="0" borderId="0" xfId="0" applyFont="1" applyAlignment="1">
      <alignment horizontal="left" vertical="center"/>
    </xf>
    <xf numFmtId="0" fontId="14" fillId="4" borderId="1" xfId="0" applyFont="1" applyFill="1" applyBorder="1" applyAlignment="1">
      <alignment horizontal="left" vertical="center"/>
    </xf>
    <xf numFmtId="0" fontId="12" fillId="0" borderId="0" xfId="0" applyFont="1" applyAlignment="1">
      <alignment horizontal="left" vertical="top"/>
    </xf>
    <xf numFmtId="0" fontId="1" fillId="0" borderId="0" xfId="0" applyFont="1" applyAlignment="1">
      <alignment horizontal="left"/>
    </xf>
    <xf numFmtId="0" fontId="0" fillId="3" borderId="0" xfId="0" applyFill="1"/>
    <xf numFmtId="0" fontId="14" fillId="0" borderId="0" xfId="0" applyFont="1" applyAlignment="1">
      <alignment horizontal="left" vertical="center"/>
    </xf>
    <xf numFmtId="0" fontId="12" fillId="0" borderId="0" xfId="0" applyFont="1" applyAlignment="1">
      <alignment horizontal="left" vertical="center"/>
    </xf>
    <xf numFmtId="0" fontId="13" fillId="0" borderId="21" xfId="0" applyFont="1" applyBorder="1" applyAlignment="1">
      <alignment horizontal="left" vertical="center"/>
    </xf>
    <xf numFmtId="0" fontId="10" fillId="0" borderId="0" xfId="1" applyFont="1" applyAlignment="1">
      <alignment horizontal="left" vertical="top"/>
    </xf>
    <xf numFmtId="43" fontId="1" fillId="7" borderId="0" xfId="5" applyFont="1" applyFill="1" applyAlignment="1">
      <alignment vertical="center"/>
    </xf>
    <xf numFmtId="0" fontId="1" fillId="7" borderId="0" xfId="0" applyFont="1" applyFill="1" applyAlignment="1">
      <alignment vertical="center"/>
    </xf>
    <xf numFmtId="43" fontId="1" fillId="7" borderId="0" xfId="0" applyNumberFormat="1" applyFont="1" applyFill="1" applyAlignment="1">
      <alignment vertical="center"/>
    </xf>
    <xf numFmtId="0" fontId="1" fillId="4" borderId="0" xfId="0" applyFont="1" applyFill="1" applyAlignment="1">
      <alignment horizontal="center" vertical="center" wrapText="1"/>
    </xf>
    <xf numFmtId="0" fontId="30" fillId="4" borderId="0" xfId="0" applyFont="1" applyFill="1" applyAlignment="1">
      <alignment horizontal="center" vertical="center" wrapText="1"/>
    </xf>
    <xf numFmtId="170" fontId="29" fillId="0" borderId="0" xfId="0" applyNumberFormat="1" applyFont="1"/>
    <xf numFmtId="0" fontId="27" fillId="4" borderId="22" xfId="0" applyFont="1" applyFill="1" applyBorder="1" applyAlignment="1">
      <alignment horizontal="centerContinuous" vertical="center" wrapText="1"/>
    </xf>
    <xf numFmtId="0" fontId="27" fillId="0" borderId="0" xfId="0" applyFont="1" applyAlignment="1">
      <alignment horizontal="centerContinuous" vertical="center" wrapText="1"/>
    </xf>
    <xf numFmtId="14" fontId="29" fillId="0" borderId="0" xfId="5" applyNumberFormat="1" applyFont="1" applyFill="1" applyBorder="1"/>
    <xf numFmtId="0" fontId="21" fillId="3" borderId="18" xfId="0" applyFont="1" applyFill="1" applyBorder="1" applyAlignment="1">
      <alignment horizontal="center" vertical="center" wrapText="1"/>
    </xf>
    <xf numFmtId="0" fontId="21" fillId="6" borderId="19" xfId="0" applyFont="1" applyFill="1" applyBorder="1" applyAlignment="1">
      <alignment horizontal="center" vertical="center" wrapText="1"/>
    </xf>
    <xf numFmtId="174" fontId="0" fillId="0" borderId="0" xfId="0" applyNumberFormat="1"/>
    <xf numFmtId="2" fontId="19" fillId="8" borderId="0" xfId="0" applyNumberFormat="1" applyFont="1" applyFill="1" applyAlignment="1">
      <alignment horizontal="center" vertical="center"/>
    </xf>
    <xf numFmtId="2" fontId="1" fillId="2" borderId="0" xfId="0" applyNumberFormat="1" applyFont="1" applyFill="1" applyAlignment="1">
      <alignment horizontal="center" vertical="center"/>
    </xf>
    <xf numFmtId="0" fontId="1" fillId="2" borderId="0" xfId="0" applyFont="1" applyFill="1" applyAlignment="1">
      <alignment horizontal="center" vertical="center"/>
    </xf>
    <xf numFmtId="2" fontId="1" fillId="2" borderId="0" xfId="0" applyNumberFormat="1" applyFont="1" applyFill="1" applyAlignment="1">
      <alignment horizontal="center" vertical="center" wrapText="1"/>
    </xf>
    <xf numFmtId="0" fontId="1" fillId="2" borderId="0" xfId="0" applyFont="1" applyFill="1" applyAlignment="1">
      <alignment horizontal="center" vertical="center" wrapText="1"/>
    </xf>
    <xf numFmtId="0" fontId="47" fillId="12" borderId="23" xfId="0" applyFont="1" applyFill="1" applyBorder="1"/>
    <xf numFmtId="172" fontId="47" fillId="12" borderId="23" xfId="0" applyNumberFormat="1" applyFont="1" applyFill="1" applyBorder="1" applyAlignment="1">
      <alignment horizontal="center"/>
    </xf>
    <xf numFmtId="172" fontId="47" fillId="12" borderId="24" xfId="0" applyNumberFormat="1" applyFont="1" applyFill="1" applyBorder="1" applyAlignment="1">
      <alignment horizontal="center"/>
    </xf>
    <xf numFmtId="4" fontId="1" fillId="0" borderId="0" xfId="0" applyNumberFormat="1" applyFont="1"/>
    <xf numFmtId="0" fontId="47" fillId="0" borderId="2" xfId="0" applyFont="1" applyBorder="1" applyAlignment="1">
      <alignment horizontal="left" indent="1"/>
    </xf>
    <xf numFmtId="172" fontId="47" fillId="0" borderId="2" xfId="0" applyNumberFormat="1" applyFont="1" applyBorder="1" applyAlignment="1">
      <alignment horizontal="center"/>
    </xf>
    <xf numFmtId="172" fontId="47" fillId="0" borderId="25" xfId="0" applyNumberFormat="1" applyFont="1" applyBorder="1" applyAlignment="1">
      <alignment horizontal="center"/>
    </xf>
    <xf numFmtId="2" fontId="1" fillId="0" borderId="0" xfId="0" applyNumberFormat="1" applyFont="1"/>
    <xf numFmtId="0" fontId="48" fillId="0" borderId="0" xfId="0" applyFont="1" applyAlignment="1">
      <alignment horizontal="left" indent="2"/>
    </xf>
    <xf numFmtId="172" fontId="48" fillId="0" borderId="0" xfId="0" applyNumberFormat="1" applyFont="1" applyAlignment="1">
      <alignment horizontal="center"/>
    </xf>
    <xf numFmtId="172" fontId="48" fillId="0" borderId="26" xfId="0" applyNumberFormat="1" applyFont="1" applyBorder="1" applyAlignment="1">
      <alignment horizontal="center"/>
    </xf>
    <xf numFmtId="0" fontId="47" fillId="0" borderId="0" xfId="0" applyFont="1" applyAlignment="1">
      <alignment horizontal="left" indent="1"/>
    </xf>
    <xf numFmtId="172" fontId="47" fillId="0" borderId="0" xfId="0" applyNumberFormat="1" applyFont="1" applyAlignment="1">
      <alignment horizontal="center"/>
    </xf>
    <xf numFmtId="172" fontId="47" fillId="0" borderId="26" xfId="0" applyNumberFormat="1" applyFont="1" applyBorder="1" applyAlignment="1">
      <alignment horizontal="center"/>
    </xf>
    <xf numFmtId="172" fontId="47" fillId="0" borderId="24" xfId="0" applyNumberFormat="1" applyFont="1" applyBorder="1" applyAlignment="1">
      <alignment horizontal="center"/>
    </xf>
    <xf numFmtId="172" fontId="47" fillId="12" borderId="0" xfId="0" applyNumberFormat="1" applyFont="1" applyFill="1" applyAlignment="1">
      <alignment horizontal="center"/>
    </xf>
    <xf numFmtId="173" fontId="47" fillId="0" borderId="26" xfId="0" applyNumberFormat="1" applyFont="1" applyBorder="1" applyAlignment="1">
      <alignment horizontal="center"/>
    </xf>
    <xf numFmtId="173" fontId="47" fillId="0" borderId="24" xfId="0" applyNumberFormat="1" applyFont="1" applyBorder="1" applyAlignment="1">
      <alignment horizontal="center"/>
    </xf>
    <xf numFmtId="0" fontId="49" fillId="0" borderId="0" xfId="0" applyFont="1" applyAlignment="1">
      <alignment horizontal="left" indent="2"/>
    </xf>
    <xf numFmtId="173" fontId="47" fillId="0" borderId="0" xfId="0" applyNumberFormat="1" applyFont="1" applyAlignment="1">
      <alignment horizontal="center"/>
    </xf>
    <xf numFmtId="0" fontId="47" fillId="0" borderId="23" xfId="0" applyFont="1" applyBorder="1" applyAlignment="1">
      <alignment horizontal="left" indent="1"/>
    </xf>
    <xf numFmtId="172" fontId="47" fillId="0" borderId="23" xfId="0" applyNumberFormat="1" applyFont="1" applyBorder="1" applyAlignment="1">
      <alignment horizontal="center"/>
    </xf>
    <xf numFmtId="173" fontId="47" fillId="0" borderId="23" xfId="0" applyNumberFormat="1" applyFont="1" applyBorder="1" applyAlignment="1">
      <alignment horizontal="center"/>
    </xf>
    <xf numFmtId="172" fontId="47" fillId="0" borderId="27" xfId="0" applyNumberFormat="1" applyFont="1" applyBorder="1" applyAlignment="1">
      <alignment horizontal="center"/>
    </xf>
    <xf numFmtId="0" fontId="47" fillId="0" borderId="0" xfId="0" applyFont="1" applyAlignment="1">
      <alignment horizontal="left"/>
    </xf>
    <xf numFmtId="0" fontId="51" fillId="0" borderId="0" xfId="0" applyFont="1"/>
    <xf numFmtId="4" fontId="53" fillId="0" borderId="0" xfId="0" applyNumberFormat="1" applyFont="1"/>
    <xf numFmtId="0" fontId="22" fillId="0" borderId="30" xfId="0" applyFont="1" applyBorder="1" applyAlignment="1">
      <alignment horizontal="center" vertical="center"/>
    </xf>
    <xf numFmtId="0" fontId="22" fillId="0" borderId="29" xfId="0" applyFont="1" applyBorder="1" applyAlignment="1">
      <alignment horizontal="center" vertical="center" wrapText="1"/>
    </xf>
    <xf numFmtId="0" fontId="47" fillId="0" borderId="23" xfId="0" applyFont="1" applyBorder="1"/>
    <xf numFmtId="175" fontId="47" fillId="0" borderId="23" xfId="0" applyNumberFormat="1" applyFont="1" applyBorder="1" applyAlignment="1">
      <alignment horizontal="center"/>
    </xf>
    <xf numFmtId="175" fontId="47" fillId="0" borderId="23" xfId="0" quotePrefix="1" applyNumberFormat="1" applyFont="1" applyBorder="1" applyAlignment="1">
      <alignment horizontal="center"/>
    </xf>
    <xf numFmtId="172" fontId="47" fillId="8" borderId="24" xfId="0" applyNumberFormat="1" applyFont="1" applyFill="1" applyBorder="1" applyAlignment="1">
      <alignment horizontal="center"/>
    </xf>
    <xf numFmtId="172" fontId="47" fillId="8" borderId="28" xfId="0" applyNumberFormat="1" applyFont="1" applyFill="1" applyBorder="1" applyAlignment="1">
      <alignment horizontal="center"/>
    </xf>
    <xf numFmtId="0" fontId="47" fillId="12" borderId="0" xfId="0" applyFont="1" applyFill="1"/>
    <xf numFmtId="172" fontId="47" fillId="8" borderId="26" xfId="0" applyNumberFormat="1" applyFont="1" applyFill="1" applyBorder="1" applyAlignment="1">
      <alignment horizontal="center"/>
    </xf>
    <xf numFmtId="164" fontId="54" fillId="0" borderId="0" xfId="0" applyNumberFormat="1" applyFont="1" applyAlignment="1">
      <alignment horizontal="center"/>
    </xf>
    <xf numFmtId="44" fontId="0" fillId="0" borderId="0" xfId="0" applyNumberFormat="1"/>
    <xf numFmtId="44" fontId="1" fillId="0" borderId="0" xfId="0" applyNumberFormat="1" applyFont="1" applyAlignment="1">
      <alignment horizontal="center"/>
    </xf>
    <xf numFmtId="17" fontId="15" fillId="13" borderId="15" xfId="0" applyNumberFormat="1" applyFont="1" applyFill="1" applyBorder="1" applyAlignment="1">
      <alignment horizontal="center"/>
    </xf>
    <xf numFmtId="8" fontId="15" fillId="13" borderId="15" xfId="0" applyNumberFormat="1" applyFont="1" applyFill="1" applyBorder="1" applyAlignment="1">
      <alignment horizontal="center"/>
    </xf>
    <xf numFmtId="10" fontId="15" fillId="13" borderId="0" xfId="0" applyNumberFormat="1" applyFont="1" applyFill="1" applyAlignment="1">
      <alignment horizontal="center"/>
    </xf>
    <xf numFmtId="175" fontId="47" fillId="0" borderId="31" xfId="0" applyNumberFormat="1" applyFont="1" applyBorder="1" applyAlignment="1">
      <alignment horizontal="center"/>
    </xf>
    <xf numFmtId="4" fontId="48" fillId="0" borderId="0" xfId="0" applyNumberFormat="1" applyFont="1" applyAlignment="1">
      <alignment horizontal="center"/>
    </xf>
    <xf numFmtId="17" fontId="32" fillId="4" borderId="0" xfId="0" applyNumberFormat="1" applyFont="1" applyFill="1" applyAlignment="1">
      <alignment horizontal="center"/>
    </xf>
    <xf numFmtId="0" fontId="21" fillId="0" borderId="0" xfId="0" applyFont="1" applyAlignment="1">
      <alignment horizontal="center" vertical="center"/>
    </xf>
    <xf numFmtId="0" fontId="21" fillId="0" borderId="0" xfId="0" applyFont="1" applyAlignment="1">
      <alignment horizontal="center" vertical="center" wrapText="1"/>
    </xf>
    <xf numFmtId="0" fontId="21" fillId="6" borderId="0" xfId="0" applyFont="1" applyFill="1" applyAlignment="1">
      <alignment horizontal="center" vertical="center"/>
    </xf>
    <xf numFmtId="0" fontId="21" fillId="6" borderId="15" xfId="0" applyFont="1" applyFill="1" applyBorder="1" applyAlignment="1">
      <alignment horizontal="center" vertical="center"/>
    </xf>
    <xf numFmtId="0" fontId="24" fillId="4" borderId="0" xfId="0" applyFont="1" applyFill="1" applyAlignment="1">
      <alignment horizontal="left" vertical="center"/>
    </xf>
    <xf numFmtId="0" fontId="46" fillId="4" borderId="0" xfId="0" applyFont="1" applyFill="1" applyAlignment="1">
      <alignment horizontal="left" vertical="center"/>
    </xf>
    <xf numFmtId="165" fontId="24" fillId="4" borderId="0" xfId="0" applyNumberFormat="1" applyFont="1" applyFill="1" applyAlignment="1">
      <alignment horizontal="left" vertical="center"/>
    </xf>
    <xf numFmtId="0" fontId="23" fillId="4" borderId="0" xfId="0" applyFont="1" applyFill="1" applyAlignment="1">
      <alignment horizontal="center" vertical="center"/>
    </xf>
    <xf numFmtId="0" fontId="26" fillId="2" borderId="0" xfId="0" applyFont="1" applyFill="1" applyAlignment="1">
      <alignment horizontal="center" vertical="top"/>
    </xf>
    <xf numFmtId="0" fontId="43" fillId="4" borderId="0" xfId="0" applyFont="1" applyFill="1" applyAlignment="1">
      <alignment horizontal="left" vertical="center"/>
    </xf>
    <xf numFmtId="0" fontId="44" fillId="4" borderId="0" xfId="0" applyFont="1" applyFill="1" applyAlignment="1">
      <alignment horizontal="left" vertical="center"/>
    </xf>
    <xf numFmtId="10" fontId="20" fillId="10" borderId="0" xfId="4" applyNumberFormat="1" applyFont="1" applyFill="1" applyBorder="1" applyAlignment="1">
      <alignment horizontal="center" vertical="center"/>
    </xf>
    <xf numFmtId="0" fontId="33" fillId="4" borderId="0" xfId="0" applyFont="1" applyFill="1" applyAlignment="1">
      <alignment horizontal="center" vertical="center"/>
    </xf>
    <xf numFmtId="0" fontId="38" fillId="0" borderId="0" xfId="0" applyFont="1" applyAlignment="1">
      <alignment horizontal="center" vertical="top" wrapText="1"/>
    </xf>
    <xf numFmtId="0" fontId="31" fillId="4" borderId="13" xfId="0" applyFont="1" applyFill="1" applyBorder="1" applyAlignment="1">
      <alignment horizontal="center" vertical="center" wrapText="1"/>
    </xf>
  </cellXfs>
  <cellStyles count="6">
    <cellStyle name="Hiperlink" xfId="1" builtinId="8"/>
    <cellStyle name="Moeda" xfId="3" builtinId="4"/>
    <cellStyle name="Normal" xfId="0" builtinId="0"/>
    <cellStyle name="Porcentagem" xfId="4" builtinId="5"/>
    <cellStyle name="Vírgula" xfId="2" builtinId="3"/>
    <cellStyle name="Vírgula 2" xfId="5" xr:uid="{00000000-0005-0000-0000-000005000000}"/>
  </cellStyles>
  <dxfs count="13">
    <dxf>
      <font>
        <b val="0"/>
        <i val="0"/>
        <strike val="0"/>
        <condense val="0"/>
        <extend val="0"/>
        <outline val="0"/>
        <shadow val="0"/>
        <u val="none"/>
        <vertAlign val="baseline"/>
        <sz val="12"/>
        <color rgb="FF21335B"/>
        <name val="Barlow"/>
        <scheme val="none"/>
      </font>
      <fill>
        <patternFill patternType="solid">
          <fgColor indexed="64"/>
          <bgColor theme="0" tint="-4.9989318521683403E-2"/>
        </patternFill>
      </fill>
      <alignment horizontal="center" textRotation="0" wrapText="0" indent="0" justifyLastLine="0" shrinkToFit="0" readingOrder="0"/>
    </dxf>
    <dxf>
      <font>
        <b/>
        <i val="0"/>
        <strike val="0"/>
        <condense val="0"/>
        <extend val="0"/>
        <outline val="0"/>
        <shadow val="0"/>
        <u val="none"/>
        <vertAlign val="baseline"/>
        <sz val="12"/>
        <color rgb="FF21335B"/>
        <name val="Barlow"/>
        <scheme val="none"/>
      </font>
      <numFmt numFmtId="22" formatCode="mmm/yy"/>
      <fill>
        <patternFill patternType="solid">
          <fgColor indexed="64"/>
          <bgColor theme="0" tint="-4.9989318521683403E-2"/>
        </patternFill>
      </fill>
      <alignment horizontal="center" vertical="bottom" textRotation="0" wrapText="0" indent="0" justifyLastLine="0" shrinkToFit="0" readingOrder="0"/>
      <border diagonalUp="0" diagonalDown="0">
        <left/>
        <right style="thin">
          <color theme="0"/>
        </right>
        <top/>
        <bottom/>
        <vertical/>
        <horizontal/>
      </border>
    </dxf>
    <dxf>
      <font>
        <strike val="0"/>
        <outline val="0"/>
        <shadow val="0"/>
        <u val="none"/>
        <vertAlign val="baseline"/>
        <sz val="12"/>
        <color rgb="FF21335B"/>
        <name val="Barlow"/>
        <scheme val="none"/>
      </font>
      <fill>
        <patternFill patternType="solid">
          <fgColor indexed="64"/>
          <bgColor theme="0" tint="-4.9989318521683403E-2"/>
        </patternFill>
      </fill>
    </dxf>
    <dxf>
      <font>
        <strike val="0"/>
        <outline val="0"/>
        <shadow val="0"/>
        <u val="none"/>
        <vertAlign val="baseline"/>
        <sz val="12"/>
        <color rgb="FFFFC176"/>
        <name val="Barlow"/>
        <scheme val="none"/>
      </font>
      <fill>
        <patternFill patternType="solid">
          <fgColor indexed="64"/>
          <bgColor rgb="FF21335B"/>
        </patternFill>
      </fill>
      <alignment horizontal="center" vertical="center" textRotation="0" wrapText="0" indent="0" justifyLastLine="0" shrinkToFit="0" readingOrder="0"/>
      <border diagonalUp="0" diagonalDown="0" outline="0">
        <left style="thin">
          <color rgb="FF21335B"/>
        </left>
        <right style="thin">
          <color rgb="FF21335B"/>
        </right>
        <top/>
        <bottom/>
      </border>
    </dxf>
    <dxf>
      <font>
        <b val="0"/>
        <i val="0"/>
        <strike val="0"/>
        <condense val="0"/>
        <extend val="0"/>
        <outline val="0"/>
        <shadow val="0"/>
        <u val="none"/>
        <vertAlign val="baseline"/>
        <sz val="11"/>
        <color rgb="FF002060"/>
        <name val="Barlow"/>
        <scheme val="none"/>
      </font>
      <numFmt numFmtId="14" formatCode="0.00%"/>
      <alignment horizontal="center" vertical="bottom" textRotation="0" wrapText="0" indent="0" justifyLastLine="0" shrinkToFit="0" readingOrder="0"/>
    </dxf>
    <dxf>
      <font>
        <b val="0"/>
        <i val="0"/>
        <strike val="0"/>
        <condense val="0"/>
        <extend val="0"/>
        <outline val="0"/>
        <shadow val="0"/>
        <u val="none"/>
        <vertAlign val="baseline"/>
        <sz val="11"/>
        <color rgb="FF21335B"/>
        <name val="Barlow"/>
        <scheme val="none"/>
      </font>
      <numFmt numFmtId="14" formatCode="0.00%"/>
      <fill>
        <patternFill patternType="solid">
          <fgColor indexed="64"/>
          <bgColor theme="0" tint="-4.9989318521683403E-2"/>
        </patternFill>
      </fill>
      <alignment horizontal="center" vertical="bottom" textRotation="0" wrapText="0" indent="0" justifyLastLine="0" shrinkToFit="0" readingOrder="0"/>
    </dxf>
    <dxf>
      <font>
        <b val="0"/>
        <i val="0"/>
        <strike val="0"/>
        <condense val="0"/>
        <extend val="0"/>
        <outline val="0"/>
        <shadow val="0"/>
        <u val="none"/>
        <vertAlign val="baseline"/>
        <sz val="11"/>
        <color rgb="FF002060"/>
        <name val="Barlow"/>
        <scheme val="none"/>
      </font>
      <alignment horizontal="center" vertical="bottom" textRotation="0" wrapText="0" indent="0" justifyLastLine="0" shrinkToFit="0" readingOrder="0"/>
    </dxf>
    <dxf>
      <font>
        <b val="0"/>
        <i val="0"/>
        <strike val="0"/>
        <condense val="0"/>
        <extend val="0"/>
        <outline val="0"/>
        <shadow val="0"/>
        <u val="none"/>
        <vertAlign val="baseline"/>
        <sz val="11"/>
        <color rgb="FF21335B"/>
        <name val="Barlow"/>
        <scheme val="none"/>
      </font>
      <numFmt numFmtId="12" formatCode="&quot;R$&quot;\ #,##0.00;[Red]\-&quot;R$&quot;\ #,##0.00"/>
      <fill>
        <patternFill patternType="solid">
          <fgColor indexed="64"/>
          <bgColor theme="0" tint="-4.9989318521683403E-2"/>
        </patternFill>
      </fill>
      <alignment horizontal="center" vertical="bottom" textRotation="0" wrapText="0" indent="0" justifyLastLine="0" shrinkToFit="0" readingOrder="0"/>
      <border diagonalUp="0" diagonalDown="0">
        <left/>
        <right style="thin">
          <color theme="0"/>
        </right>
        <top/>
        <bottom/>
        <vertical/>
        <horizontal/>
      </border>
    </dxf>
    <dxf>
      <font>
        <b/>
        <i val="0"/>
        <strike val="0"/>
        <condense val="0"/>
        <extend val="0"/>
        <outline val="0"/>
        <shadow val="0"/>
        <u val="none"/>
        <vertAlign val="baseline"/>
        <sz val="11"/>
        <color rgb="FF002060"/>
        <name val="Barlow"/>
        <scheme val="none"/>
      </font>
      <alignment horizontal="center" vertical="bottom" textRotation="0" wrapText="0" indent="0" justifyLastLine="0" shrinkToFit="0" readingOrder="0"/>
    </dxf>
    <dxf>
      <font>
        <b val="0"/>
        <i val="0"/>
        <strike val="0"/>
        <condense val="0"/>
        <extend val="0"/>
        <outline val="0"/>
        <shadow val="0"/>
        <u val="none"/>
        <vertAlign val="baseline"/>
        <sz val="11"/>
        <color rgb="FF21335B"/>
        <name val="Barlow"/>
        <scheme val="none"/>
      </font>
      <numFmt numFmtId="22" formatCode="mmm/yy"/>
      <fill>
        <patternFill patternType="solid">
          <fgColor indexed="64"/>
          <bgColor theme="0" tint="-4.9989318521683403E-2"/>
        </patternFill>
      </fill>
      <alignment horizontal="center" vertical="bottom" textRotation="0" wrapText="0" indent="0" justifyLastLine="0" shrinkToFit="0" readingOrder="0"/>
      <border diagonalUp="0" diagonalDown="0">
        <left/>
        <right style="thin">
          <color theme="0"/>
        </right>
        <top/>
        <bottom/>
        <vertical/>
        <horizontal/>
      </border>
    </dxf>
    <dxf>
      <font>
        <strike val="0"/>
        <outline val="0"/>
        <shadow val="0"/>
        <u val="none"/>
        <vertAlign val="baseline"/>
        <sz val="11"/>
        <color rgb="FF21335B"/>
        <name val="Barlow"/>
        <scheme val="none"/>
      </font>
      <fill>
        <patternFill patternType="solid">
          <fgColor indexed="64"/>
          <bgColor rgb="FFFFC176"/>
        </patternFill>
      </fill>
      <border diagonalUp="0" diagonalDown="0" outline="0">
        <left style="thin">
          <color indexed="64"/>
        </left>
        <right style="thin">
          <color indexed="64"/>
        </right>
        <top/>
        <bottom/>
      </border>
    </dxf>
    <dxf>
      <font>
        <strike val="0"/>
        <outline val="0"/>
        <shadow val="0"/>
        <u val="none"/>
        <vertAlign val="baseline"/>
        <sz val="11"/>
        <color rgb="FF21335B"/>
        <name val="Barlow"/>
        <scheme val="none"/>
      </font>
      <fill>
        <patternFill patternType="solid">
          <fgColor indexed="64"/>
          <bgColor theme="0" tint="-4.9989318521683403E-2"/>
        </patternFill>
      </fill>
    </dxf>
    <dxf>
      <font>
        <b/>
        <i val="0"/>
        <strike val="0"/>
        <condense val="0"/>
        <extend val="0"/>
        <outline val="0"/>
        <shadow val="0"/>
        <u val="none"/>
        <vertAlign val="baseline"/>
        <sz val="11"/>
        <color rgb="FFFFC176"/>
        <name val="Barlow"/>
        <scheme val="none"/>
      </font>
      <fill>
        <patternFill patternType="solid">
          <fgColor indexed="64"/>
          <bgColor rgb="FF21335B"/>
        </patternFill>
      </fill>
      <alignment horizontal="center" vertical="bottom" textRotation="0" wrapText="0"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colors>
    <mruColors>
      <color rgb="FF303030"/>
      <color rgb="FF21335B"/>
      <color rgb="FFFFC17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2000" b="1" i="0" u="none" strike="noStrike" kern="1200" spc="0" baseline="0">
                <a:solidFill>
                  <a:schemeClr val="tx1">
                    <a:lumMod val="65000"/>
                    <a:lumOff val="35000"/>
                  </a:schemeClr>
                </a:solidFill>
                <a:latin typeface="Barlow" panose="00000500000000000000" pitchFamily="2" charset="0"/>
                <a:ea typeface="+mn-ea"/>
                <a:cs typeface="+mn-cs"/>
              </a:defRPr>
            </a:pPr>
            <a:r>
              <a:rPr lang="en-US" sz="2000" b="1">
                <a:latin typeface="Barlow" panose="00000500000000000000" pitchFamily="2" charset="0"/>
              </a:rPr>
              <a:t>Dividendos</a:t>
            </a:r>
          </a:p>
        </c:rich>
      </c:tx>
      <c:overlay val="0"/>
      <c:spPr>
        <a:noFill/>
        <a:ln>
          <a:noFill/>
        </a:ln>
        <a:effectLst/>
      </c:spPr>
      <c:txPr>
        <a:bodyPr rot="0" spcFirstLastPara="1" vertOverflow="ellipsis" vert="horz" wrap="square" anchor="ctr" anchorCtr="1"/>
        <a:lstStyle/>
        <a:p>
          <a:pPr>
            <a:defRPr sz="2000" b="1" i="0" u="none" strike="noStrike" kern="1200" spc="0" baseline="0">
              <a:solidFill>
                <a:schemeClr val="tx1">
                  <a:lumMod val="65000"/>
                  <a:lumOff val="35000"/>
                </a:schemeClr>
              </a:solidFill>
              <a:latin typeface="Barlow" panose="00000500000000000000" pitchFamily="2" charset="0"/>
              <a:ea typeface="+mn-ea"/>
              <a:cs typeface="+mn-cs"/>
            </a:defRPr>
          </a:pPr>
          <a:endParaRPr lang="pt-BR"/>
        </a:p>
      </c:txPr>
    </c:title>
    <c:autoTitleDeleted val="0"/>
    <c:plotArea>
      <c:layout>
        <c:manualLayout>
          <c:layoutTarget val="inner"/>
          <c:xMode val="edge"/>
          <c:yMode val="edge"/>
          <c:x val="4.0935345666127401E-2"/>
          <c:y val="9.7996784432289569E-2"/>
          <c:w val="0.95504074916876258"/>
          <c:h val="0.85011540658134022"/>
        </c:manualLayout>
      </c:layout>
      <c:barChart>
        <c:barDir val="col"/>
        <c:grouping val="clustered"/>
        <c:varyColors val="0"/>
        <c:ser>
          <c:idx val="0"/>
          <c:order val="0"/>
          <c:spPr>
            <a:solidFill>
              <a:srgbClr val="21335B"/>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Barlow" panose="00000500000000000000" pitchFamily="2" charset="0"/>
                    <a:ea typeface="+mn-ea"/>
                    <a:cs typeface="+mn-cs"/>
                  </a:defRPr>
                </a:pPr>
                <a:endParaRPr lang="pt-B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Dividendos!$X$7:$X$39</c:f>
              <c:numCache>
                <c:formatCode>mmm\-yy</c:formatCode>
                <c:ptCount val="33"/>
                <c:pt idx="0">
                  <c:v>44652</c:v>
                </c:pt>
                <c:pt idx="1">
                  <c:v>44682</c:v>
                </c:pt>
                <c:pt idx="2">
                  <c:v>44713</c:v>
                </c:pt>
                <c:pt idx="3">
                  <c:v>44743</c:v>
                </c:pt>
                <c:pt idx="4">
                  <c:v>44774</c:v>
                </c:pt>
                <c:pt idx="5">
                  <c:v>44805</c:v>
                </c:pt>
                <c:pt idx="6">
                  <c:v>44835</c:v>
                </c:pt>
                <c:pt idx="7">
                  <c:v>44866</c:v>
                </c:pt>
                <c:pt idx="8">
                  <c:v>44896</c:v>
                </c:pt>
                <c:pt idx="9">
                  <c:v>44927</c:v>
                </c:pt>
                <c:pt idx="10">
                  <c:v>44958</c:v>
                </c:pt>
                <c:pt idx="11">
                  <c:v>44986</c:v>
                </c:pt>
                <c:pt idx="12">
                  <c:v>45017</c:v>
                </c:pt>
                <c:pt idx="13">
                  <c:v>45047</c:v>
                </c:pt>
                <c:pt idx="14">
                  <c:v>45078</c:v>
                </c:pt>
                <c:pt idx="15">
                  <c:v>45108</c:v>
                </c:pt>
                <c:pt idx="16">
                  <c:v>45139</c:v>
                </c:pt>
                <c:pt idx="17">
                  <c:v>45170</c:v>
                </c:pt>
                <c:pt idx="18">
                  <c:v>45200</c:v>
                </c:pt>
                <c:pt idx="19">
                  <c:v>45231</c:v>
                </c:pt>
                <c:pt idx="20">
                  <c:v>45261</c:v>
                </c:pt>
                <c:pt idx="21">
                  <c:v>45292</c:v>
                </c:pt>
                <c:pt idx="22">
                  <c:v>45323</c:v>
                </c:pt>
                <c:pt idx="23">
                  <c:v>45352</c:v>
                </c:pt>
                <c:pt idx="24">
                  <c:v>45383</c:v>
                </c:pt>
                <c:pt idx="25">
                  <c:v>45413</c:v>
                </c:pt>
                <c:pt idx="26">
                  <c:v>45444</c:v>
                </c:pt>
                <c:pt idx="27">
                  <c:v>45474</c:v>
                </c:pt>
                <c:pt idx="28">
                  <c:v>45505</c:v>
                </c:pt>
                <c:pt idx="29">
                  <c:v>45536</c:v>
                </c:pt>
                <c:pt idx="30">
                  <c:v>45566</c:v>
                </c:pt>
                <c:pt idx="31">
                  <c:v>45597</c:v>
                </c:pt>
                <c:pt idx="32">
                  <c:v>45627</c:v>
                </c:pt>
              </c:numCache>
            </c:numRef>
          </c:cat>
          <c:val>
            <c:numRef>
              <c:f>Dividendos!$Y$7:$Y$39</c:f>
              <c:numCache>
                <c:formatCode>"R$"#,##0.00_);[Red]\("R$"#,##0.00\)</c:formatCode>
                <c:ptCount val="33"/>
                <c:pt idx="0">
                  <c:v>0.17</c:v>
                </c:pt>
                <c:pt idx="1">
                  <c:v>0.17</c:v>
                </c:pt>
                <c:pt idx="2">
                  <c:v>0.15</c:v>
                </c:pt>
                <c:pt idx="3">
                  <c:v>0.14000000000000001</c:v>
                </c:pt>
                <c:pt idx="4">
                  <c:v>0.13</c:v>
                </c:pt>
                <c:pt idx="5">
                  <c:v>0.14000000000000001</c:v>
                </c:pt>
                <c:pt idx="6">
                  <c:v>0.13500000000000001</c:v>
                </c:pt>
                <c:pt idx="7">
                  <c:v>0.13</c:v>
                </c:pt>
                <c:pt idx="8">
                  <c:v>0.13</c:v>
                </c:pt>
                <c:pt idx="9">
                  <c:v>0.13</c:v>
                </c:pt>
                <c:pt idx="10">
                  <c:v>0.13500000000000001</c:v>
                </c:pt>
                <c:pt idx="11">
                  <c:v>0.13500000000000001</c:v>
                </c:pt>
                <c:pt idx="12">
                  <c:v>0.15</c:v>
                </c:pt>
                <c:pt idx="13">
                  <c:v>0.15</c:v>
                </c:pt>
                <c:pt idx="14">
                  <c:v>0.15</c:v>
                </c:pt>
                <c:pt idx="15">
                  <c:v>0.14000000000000001</c:v>
                </c:pt>
                <c:pt idx="16">
                  <c:v>0.12</c:v>
                </c:pt>
                <c:pt idx="17">
                  <c:v>0.12</c:v>
                </c:pt>
                <c:pt idx="18">
                  <c:v>0.12</c:v>
                </c:pt>
                <c:pt idx="19">
                  <c:v>0.13</c:v>
                </c:pt>
                <c:pt idx="20">
                  <c:v>0.13</c:v>
                </c:pt>
                <c:pt idx="21">
                  <c:v>0.13</c:v>
                </c:pt>
                <c:pt idx="22">
                  <c:v>0.12</c:v>
                </c:pt>
                <c:pt idx="23">
                  <c:v>0.12</c:v>
                </c:pt>
                <c:pt idx="24">
                  <c:v>0.12</c:v>
                </c:pt>
                <c:pt idx="25">
                  <c:v>0.12</c:v>
                </c:pt>
                <c:pt idx="26">
                  <c:v>0.18</c:v>
                </c:pt>
                <c:pt idx="27">
                  <c:v>0.13500000000000001</c:v>
                </c:pt>
                <c:pt idx="28">
                  <c:v>0.13500000000000001</c:v>
                </c:pt>
                <c:pt idx="29">
                  <c:v>0.13500000000000001</c:v>
                </c:pt>
                <c:pt idx="30">
                  <c:v>0.13500000000000001</c:v>
                </c:pt>
                <c:pt idx="31">
                  <c:v>0.13500000000000001</c:v>
                </c:pt>
                <c:pt idx="32">
                  <c:v>0.14000000000000001</c:v>
                </c:pt>
              </c:numCache>
            </c:numRef>
          </c:val>
          <c:extLst>
            <c:ext xmlns:c16="http://schemas.microsoft.com/office/drawing/2014/chart" uri="{C3380CC4-5D6E-409C-BE32-E72D297353CC}">
              <c16:uniqueId val="{00000000-96C9-4839-804D-4A5F9C62D3D1}"/>
            </c:ext>
          </c:extLst>
        </c:ser>
        <c:dLbls>
          <c:dLblPos val="outEnd"/>
          <c:showLegendKey val="0"/>
          <c:showVal val="1"/>
          <c:showCatName val="0"/>
          <c:showSerName val="0"/>
          <c:showPercent val="0"/>
          <c:showBubbleSize val="0"/>
        </c:dLbls>
        <c:gapWidth val="219"/>
        <c:overlap val="-27"/>
        <c:axId val="766107327"/>
        <c:axId val="766108287"/>
      </c:barChart>
      <c:dateAx>
        <c:axId val="766107327"/>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rgbClr val="303030"/>
                </a:solidFill>
                <a:latin typeface="Barlow" panose="00000500000000000000" pitchFamily="2" charset="0"/>
                <a:ea typeface="+mn-ea"/>
                <a:cs typeface="+mn-cs"/>
              </a:defRPr>
            </a:pPr>
            <a:endParaRPr lang="pt-BR"/>
          </a:p>
        </c:txPr>
        <c:crossAx val="766108287"/>
        <c:crosses val="autoZero"/>
        <c:auto val="1"/>
        <c:lblOffset val="100"/>
        <c:baseTimeUnit val="months"/>
      </c:dateAx>
      <c:valAx>
        <c:axId val="766108287"/>
        <c:scaling>
          <c:orientation val="minMax"/>
        </c:scaling>
        <c:delete val="0"/>
        <c:axPos val="l"/>
        <c:majorGridlines>
          <c:spPr>
            <a:ln w="9525" cap="flat" cmpd="sng" algn="ctr">
              <a:noFill/>
              <a:round/>
            </a:ln>
            <a:effectLst/>
          </c:spPr>
        </c:majorGridlines>
        <c:numFmt formatCode="&quot;R$&quot;#,##0.00_);[Red]\(&quot;R$&quot;#,##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rgbClr val="303030"/>
                </a:solidFill>
                <a:latin typeface="Barlow" panose="00000500000000000000" pitchFamily="2" charset="0"/>
                <a:ea typeface="+mn-ea"/>
                <a:cs typeface="+mn-cs"/>
              </a:defRPr>
            </a:pPr>
            <a:endParaRPr lang="pt-BR"/>
          </a:p>
        </c:txPr>
        <c:crossAx val="766107327"/>
        <c:crosses val="autoZero"/>
        <c:crossBetween val="between"/>
        <c:majorUnit val="4.0000000000000008E-2"/>
        <c:minorUnit val="5.000000000000001E-3"/>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rot="0" spcFirstLastPara="1" vertOverflow="ellipsis" vert="horz" wrap="square" anchor="ctr" anchorCtr="1"/>
          <a:lstStyle/>
          <a:p>
            <a:pPr>
              <a:defRPr sz="1400" b="0" i="0" u="none" strike="noStrike" kern="1200" cap="none" spc="20" baseline="0">
                <a:solidFill>
                  <a:schemeClr val="dk1">
                    <a:lumMod val="50000"/>
                    <a:lumOff val="50000"/>
                  </a:schemeClr>
                </a:solidFill>
                <a:latin typeface="Barlow" panose="00000500000000000000" pitchFamily="2" charset="0"/>
                <a:ea typeface="+mn-ea"/>
                <a:cs typeface="+mn-cs"/>
              </a:defRPr>
            </a:pPr>
            <a:r>
              <a:rPr lang="pt-BR" sz="2000" b="1">
                <a:solidFill>
                  <a:srgbClr val="21335B"/>
                </a:solidFill>
                <a:latin typeface="Barlow" panose="00000500000000000000" pitchFamily="2" charset="0"/>
              </a:rPr>
              <a:t>Número de cotistas</a:t>
            </a:r>
          </a:p>
        </c:rich>
      </c:tx>
      <c:overlay val="0"/>
      <c:spPr>
        <a:noFill/>
        <a:ln>
          <a:noFill/>
        </a:ln>
        <a:effectLst/>
      </c:spPr>
      <c:txPr>
        <a:bodyPr rot="0" spcFirstLastPara="1" vertOverflow="ellipsis" vert="horz" wrap="square" anchor="ctr" anchorCtr="1"/>
        <a:lstStyle/>
        <a:p>
          <a:pPr>
            <a:defRPr sz="1400" b="0" i="0" u="none" strike="noStrike" kern="1200" cap="none" spc="20" baseline="0">
              <a:solidFill>
                <a:schemeClr val="dk1">
                  <a:lumMod val="50000"/>
                  <a:lumOff val="50000"/>
                </a:schemeClr>
              </a:solidFill>
              <a:latin typeface="Barlow" panose="00000500000000000000" pitchFamily="2" charset="0"/>
              <a:ea typeface="+mn-ea"/>
              <a:cs typeface="+mn-cs"/>
            </a:defRPr>
          </a:pPr>
          <a:endParaRPr lang="pt-BR"/>
        </a:p>
      </c:txPr>
    </c:title>
    <c:autoTitleDeleted val="0"/>
    <c:plotArea>
      <c:layout/>
      <c:lineChart>
        <c:grouping val="standard"/>
        <c:varyColors val="0"/>
        <c:ser>
          <c:idx val="0"/>
          <c:order val="0"/>
          <c:tx>
            <c:strRef>
              <c:f>Cotistas!$C$7</c:f>
              <c:strCache>
                <c:ptCount val="1"/>
                <c:pt idx="0">
                  <c:v>Cotistas</c:v>
                </c:pt>
              </c:strCache>
            </c:strRef>
          </c:tx>
          <c:spPr>
            <a:ln w="22225" cap="rnd" cmpd="sng" algn="ctr">
              <a:solidFill>
                <a:schemeClr val="accent1"/>
              </a:solidFill>
              <a:round/>
            </a:ln>
            <a:effectLst/>
          </c:spPr>
          <c:marker>
            <c:symbol val="none"/>
          </c:marker>
          <c:dLbls>
            <c:spPr>
              <a:solidFill>
                <a:srgbClr val="21335B"/>
              </a:solid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rgbClr val="FFC176"/>
                    </a:solidFill>
                    <a:latin typeface="Barlow" panose="00000500000000000000" pitchFamily="2" charset="0"/>
                    <a:ea typeface="+mn-ea"/>
                    <a:cs typeface="+mn-cs"/>
                  </a:defRPr>
                </a:pPr>
                <a:endParaRPr lang="pt-B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35000"/>
                          <a:lumOff val="65000"/>
                        </a:schemeClr>
                      </a:solidFill>
                    </a:ln>
                    <a:effectLst/>
                  </c:spPr>
                </c15:leaderLines>
              </c:ext>
            </c:extLst>
          </c:dLbls>
          <c:cat>
            <c:numRef>
              <c:f>Cotistas!$B$8:$B$41</c:f>
              <c:numCache>
                <c:formatCode>mmm\-yy</c:formatCode>
                <c:ptCount val="34"/>
                <c:pt idx="0">
                  <c:v>44621</c:v>
                </c:pt>
                <c:pt idx="1">
                  <c:v>44652</c:v>
                </c:pt>
                <c:pt idx="2">
                  <c:v>44682</c:v>
                </c:pt>
                <c:pt idx="3">
                  <c:v>44713</c:v>
                </c:pt>
                <c:pt idx="4">
                  <c:v>44743</c:v>
                </c:pt>
                <c:pt idx="5">
                  <c:v>44774</c:v>
                </c:pt>
                <c:pt idx="6">
                  <c:v>44805</c:v>
                </c:pt>
                <c:pt idx="7">
                  <c:v>44835</c:v>
                </c:pt>
                <c:pt idx="8">
                  <c:v>44866</c:v>
                </c:pt>
                <c:pt idx="9">
                  <c:v>44896</c:v>
                </c:pt>
                <c:pt idx="10">
                  <c:v>44927</c:v>
                </c:pt>
                <c:pt idx="11">
                  <c:v>44958</c:v>
                </c:pt>
                <c:pt idx="12">
                  <c:v>44986</c:v>
                </c:pt>
                <c:pt idx="13">
                  <c:v>45017</c:v>
                </c:pt>
                <c:pt idx="14">
                  <c:v>45047</c:v>
                </c:pt>
                <c:pt idx="15">
                  <c:v>45078</c:v>
                </c:pt>
                <c:pt idx="16">
                  <c:v>45108</c:v>
                </c:pt>
                <c:pt idx="17">
                  <c:v>45139</c:v>
                </c:pt>
                <c:pt idx="18">
                  <c:v>45170</c:v>
                </c:pt>
                <c:pt idx="19">
                  <c:v>45200</c:v>
                </c:pt>
                <c:pt idx="20">
                  <c:v>45231</c:v>
                </c:pt>
                <c:pt idx="21">
                  <c:v>45261</c:v>
                </c:pt>
                <c:pt idx="22">
                  <c:v>45292</c:v>
                </c:pt>
                <c:pt idx="23">
                  <c:v>45323</c:v>
                </c:pt>
                <c:pt idx="24">
                  <c:v>45352</c:v>
                </c:pt>
                <c:pt idx="25">
                  <c:v>45383</c:v>
                </c:pt>
                <c:pt idx="26">
                  <c:v>45413</c:v>
                </c:pt>
                <c:pt idx="27">
                  <c:v>45444</c:v>
                </c:pt>
                <c:pt idx="28">
                  <c:v>45474</c:v>
                </c:pt>
                <c:pt idx="29">
                  <c:v>45505</c:v>
                </c:pt>
                <c:pt idx="30">
                  <c:v>45536</c:v>
                </c:pt>
                <c:pt idx="31">
                  <c:v>45566</c:v>
                </c:pt>
                <c:pt idx="32">
                  <c:v>45597</c:v>
                </c:pt>
                <c:pt idx="33">
                  <c:v>45627</c:v>
                </c:pt>
              </c:numCache>
            </c:numRef>
          </c:cat>
          <c:val>
            <c:numRef>
              <c:f>Cotistas!$C$8:$C$41</c:f>
              <c:numCache>
                <c:formatCode>General</c:formatCode>
                <c:ptCount val="34"/>
                <c:pt idx="0">
                  <c:v>3</c:v>
                </c:pt>
                <c:pt idx="1">
                  <c:v>3</c:v>
                </c:pt>
                <c:pt idx="2">
                  <c:v>74</c:v>
                </c:pt>
                <c:pt idx="3">
                  <c:v>88</c:v>
                </c:pt>
                <c:pt idx="4">
                  <c:v>88</c:v>
                </c:pt>
                <c:pt idx="5">
                  <c:v>88</c:v>
                </c:pt>
                <c:pt idx="6">
                  <c:v>97</c:v>
                </c:pt>
                <c:pt idx="7">
                  <c:v>142</c:v>
                </c:pt>
                <c:pt idx="8">
                  <c:v>706</c:v>
                </c:pt>
                <c:pt idx="9">
                  <c:v>756</c:v>
                </c:pt>
                <c:pt idx="10">
                  <c:v>846</c:v>
                </c:pt>
                <c:pt idx="11">
                  <c:v>922</c:v>
                </c:pt>
                <c:pt idx="12">
                  <c:v>1056</c:v>
                </c:pt>
                <c:pt idx="13">
                  <c:v>1380</c:v>
                </c:pt>
                <c:pt idx="14">
                  <c:v>1822</c:v>
                </c:pt>
                <c:pt idx="15">
                  <c:v>2570</c:v>
                </c:pt>
                <c:pt idx="16">
                  <c:v>3507</c:v>
                </c:pt>
                <c:pt idx="17">
                  <c:v>4042</c:v>
                </c:pt>
                <c:pt idx="18">
                  <c:v>4553</c:v>
                </c:pt>
                <c:pt idx="19">
                  <c:v>4949</c:v>
                </c:pt>
                <c:pt idx="20">
                  <c:v>5565</c:v>
                </c:pt>
                <c:pt idx="21">
                  <c:v>6123</c:v>
                </c:pt>
                <c:pt idx="22">
                  <c:v>6850</c:v>
                </c:pt>
                <c:pt idx="23">
                  <c:v>7196</c:v>
                </c:pt>
                <c:pt idx="24">
                  <c:v>7309</c:v>
                </c:pt>
                <c:pt idx="25">
                  <c:v>7579</c:v>
                </c:pt>
                <c:pt idx="26">
                  <c:v>7787</c:v>
                </c:pt>
                <c:pt idx="27">
                  <c:v>9792</c:v>
                </c:pt>
                <c:pt idx="28">
                  <c:v>10783</c:v>
                </c:pt>
                <c:pt idx="29">
                  <c:v>11381</c:v>
                </c:pt>
                <c:pt idx="30">
                  <c:v>11993</c:v>
                </c:pt>
                <c:pt idx="31">
                  <c:v>13038</c:v>
                </c:pt>
                <c:pt idx="32">
                  <c:v>13687</c:v>
                </c:pt>
                <c:pt idx="33">
                  <c:v>13618</c:v>
                </c:pt>
              </c:numCache>
            </c:numRef>
          </c:val>
          <c:smooth val="0"/>
          <c:extLst>
            <c:ext xmlns:c16="http://schemas.microsoft.com/office/drawing/2014/chart" uri="{C3380CC4-5D6E-409C-BE32-E72D297353CC}">
              <c16:uniqueId val="{00000000-8B51-4B3E-85E9-44F59BC132BE}"/>
            </c:ext>
          </c:extLst>
        </c:ser>
        <c:dLbls>
          <c:dLblPos val="ctr"/>
          <c:showLegendKey val="0"/>
          <c:showVal val="1"/>
          <c:showCatName val="0"/>
          <c:showSerName val="0"/>
          <c:showPercent val="0"/>
          <c:showBubbleSize val="0"/>
        </c:dLbls>
        <c:dropLines>
          <c:spPr>
            <a:ln w="9525" cap="flat" cmpd="sng" algn="ctr">
              <a:solidFill>
                <a:schemeClr val="dk1">
                  <a:lumMod val="35000"/>
                  <a:lumOff val="65000"/>
                  <a:alpha val="33000"/>
                </a:schemeClr>
              </a:solidFill>
              <a:round/>
            </a:ln>
            <a:effectLst/>
          </c:spPr>
        </c:dropLines>
        <c:smooth val="0"/>
        <c:axId val="342857184"/>
        <c:axId val="342859144"/>
      </c:lineChart>
      <c:dateAx>
        <c:axId val="342857184"/>
        <c:scaling>
          <c:orientation val="minMax"/>
        </c:scaling>
        <c:delete val="0"/>
        <c:axPos val="b"/>
        <c:numFmt formatCode="mmm\-yy" sourceLinked="1"/>
        <c:majorTickMark val="out"/>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1" i="0" u="none" strike="noStrike" kern="1200" spc="20" baseline="0">
                <a:solidFill>
                  <a:srgbClr val="303030"/>
                </a:solidFill>
                <a:latin typeface="Barlow" panose="00000500000000000000" pitchFamily="2" charset="0"/>
                <a:ea typeface="+mn-ea"/>
                <a:cs typeface="+mn-cs"/>
              </a:defRPr>
            </a:pPr>
            <a:endParaRPr lang="pt-BR"/>
          </a:p>
        </c:txPr>
        <c:crossAx val="342859144"/>
        <c:crosses val="autoZero"/>
        <c:auto val="1"/>
        <c:lblOffset val="100"/>
        <c:baseTimeUnit val="months"/>
      </c:dateAx>
      <c:valAx>
        <c:axId val="342859144"/>
        <c:scaling>
          <c:orientation val="minMax"/>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spc="20" baseline="0">
                <a:solidFill>
                  <a:srgbClr val="303030"/>
                </a:solidFill>
                <a:latin typeface="Barlow" panose="00000500000000000000" pitchFamily="2" charset="0"/>
                <a:ea typeface="+mn-ea"/>
                <a:cs typeface="+mn-cs"/>
              </a:defRPr>
            </a:pPr>
            <a:endParaRPr lang="pt-BR"/>
          </a:p>
        </c:txPr>
        <c:crossAx val="342857184"/>
        <c:crosses val="autoZero"/>
        <c:crossBetween val="between"/>
      </c:valAx>
      <c:spPr>
        <a:gradFill>
          <a:gsLst>
            <a:gs pos="100000">
              <a:schemeClr val="lt1">
                <a:lumMod val="95000"/>
              </a:schemeClr>
            </a:gs>
            <a:gs pos="0">
              <a:schemeClr val="lt1"/>
            </a:gs>
          </a:gsLst>
          <a:lin ang="5400000" scaled="0"/>
        </a:gradFill>
        <a:ln>
          <a:noFill/>
        </a:ln>
        <a:effectLst/>
      </c:spPr>
    </c:plotArea>
    <c:plotVisOnly val="1"/>
    <c:dispBlanksAs val="gap"/>
    <c:showDLblsOverMax val="0"/>
  </c:chart>
  <c:spPr>
    <a:solidFill>
      <a:schemeClr val="lt1"/>
    </a:solidFill>
    <a:ln w="9525" cap="flat" cmpd="sng" algn="ctr">
      <a:no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withinLinear" id="14">
  <a:schemeClr val="accent1"/>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30">
  <cs:axisTitle>
    <cs:lnRef idx="0"/>
    <cs:fillRef idx="0"/>
    <cs:effectRef idx="0"/>
    <cs:fontRef idx="minor">
      <a:schemeClr val="dk1">
        <a:lumMod val="65000"/>
        <a:lumOff val="35000"/>
      </a:schemeClr>
    </cs:fontRef>
    <cs:defRPr sz="900" kern="1200" cap="all"/>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b="0" kern="1200" spc="20" baseline="0"/>
  </cs:categoryAxis>
  <cs:chartArea mods="allowNoLineOverride">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0"/>
    <cs:effectRef idx="0"/>
    <cs:fontRef idx="minor">
      <a:schemeClr val="dk1"/>
    </cs:fontRef>
    <cs:spPr>
      <a:ln w="22225" cap="rnd" cmpd="sng" algn="ctr">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cap="flat" cmpd="sng" algn="ctr">
        <a:solidFill>
          <a:schemeClr val="phClr"/>
        </a:solidFill>
        <a:round/>
      </a:ln>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a:solidFill>
          <a:schemeClr val="dk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dk1">
            <a:lumMod val="65000"/>
            <a:lumOff val="35000"/>
          </a:schemeClr>
        </a:solidFill>
      </a:ln>
    </cs:spPr>
  </cs:downBar>
  <cs:dropLine>
    <cs:lnRef idx="0"/>
    <cs:fillRef idx="0"/>
    <cs:effectRef idx="0"/>
    <cs:fontRef idx="minor">
      <a:schemeClr val="dk1"/>
    </cs:fontRef>
    <cs:spPr>
      <a:ln w="9525" cap="flat" cmpd="sng" algn="ctr">
        <a:solidFill>
          <a:schemeClr val="dk1">
            <a:lumMod val="35000"/>
            <a:lumOff val="65000"/>
            <a:alpha val="33000"/>
          </a:schemeClr>
        </a:solidFill>
        <a:round/>
      </a:ln>
    </cs:spPr>
  </cs:dropLine>
  <cs:errorBar>
    <cs:lnRef idx="0"/>
    <cs:fillRef idx="0"/>
    <cs:effectRef idx="0"/>
    <cs:fontRef idx="minor">
      <a:schemeClr val="dk1"/>
    </cs:fontRef>
    <cs:spPr>
      <a:ln w="9525">
        <a:solidFill>
          <a:schemeClr val="dk1">
            <a:lumMod val="65000"/>
            <a:lumOff val="35000"/>
          </a:schemeClr>
        </a:solidFill>
      </a:ln>
    </cs:spPr>
  </cs:errorBar>
  <cs:floor>
    <cs:lnRef idx="0"/>
    <cs:fillRef idx="0"/>
    <cs:effectRef idx="0"/>
    <cs:fontRef idx="minor">
      <a:schemeClr val="dk1"/>
    </cs:fontRef>
  </cs:floor>
  <cs:gridlineMajor>
    <cs:lnRef idx="0"/>
    <cs:fillRef idx="0"/>
    <cs:effectRef idx="0"/>
    <cs:fontRef idx="minor">
      <a:schemeClr val="dk1"/>
    </cs:fontRef>
    <cs:spPr>
      <a:ln>
        <a:solidFill>
          <a:schemeClr val="dk1">
            <a:lumMod val="15000"/>
            <a:lumOff val="85000"/>
          </a:schemeClr>
        </a:solidFill>
      </a:ln>
    </cs:spPr>
  </cs:gridlineMajor>
  <cs:gridlineMinor>
    <cs:lnRef idx="0"/>
    <cs:fillRef idx="0"/>
    <cs:effectRef idx="0"/>
    <cs:fontRef idx="minor">
      <a:schemeClr val="dk1"/>
    </cs:fontRef>
    <cs:spPr>
      <a:ln>
        <a:solidFill>
          <a:schemeClr val="dk1">
            <a:lumMod val="5000"/>
            <a:lumOff val="95000"/>
          </a:schemeClr>
        </a:solidFill>
      </a:ln>
    </cs:spPr>
  </cs:gridlineMinor>
  <cs:hiLoLine>
    <cs:lnRef idx="0"/>
    <cs:fillRef idx="0"/>
    <cs:effectRef idx="0"/>
    <cs:fontRef idx="minor">
      <a:schemeClr val="dk1"/>
    </cs:fontRef>
    <cs:spPr>
      <a:ln w="9525">
        <a:solidFill>
          <a:schemeClr val="dk1">
            <a:lumMod val="35000"/>
            <a:lumOff val="65000"/>
          </a:schemeClr>
        </a:solidFill>
      </a:ln>
    </cs:spPr>
  </cs:hiLoLine>
  <cs:leaderLine>
    <cs:lnRef idx="0"/>
    <cs:fillRef idx="0"/>
    <cs:effectRef idx="0"/>
    <cs:fontRef idx="minor">
      <a:schemeClr val="dk1"/>
    </cs:fontRef>
    <cs:spPr>
      <a:ln w="9525">
        <a:solidFill>
          <a:schemeClr val="dk1">
            <a:lumMod val="35000"/>
            <a:lumOff val="65000"/>
          </a:schemeClr>
        </a:solidFill>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gradFill>
        <a:gsLst>
          <a:gs pos="100000">
            <a:schemeClr val="lt1">
              <a:lumMod val="95000"/>
            </a:schemeClr>
          </a:gs>
          <a:gs pos="0">
            <a:schemeClr val="lt1"/>
          </a:gs>
        </a:gsLst>
        <a:lin ang="5400000" scaled="0"/>
      </a:gradFill>
    </cs:spPr>
  </cs:plotArea>
  <cs:plotArea3D>
    <cs:lnRef idx="0"/>
    <cs:fillRef idx="0"/>
    <cs:effectRef idx="0"/>
    <cs:fontRef idx="minor">
      <a:schemeClr val="dk1"/>
    </cs:fontRef>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a:solidFill>
          <a:schemeClr val="dk1">
            <a:lumMod val="35000"/>
            <a:lumOff val="65000"/>
          </a:schemeClr>
        </a:solidFill>
        <a:prstDash val="dash"/>
      </a:ln>
    </cs:spPr>
  </cs:seriesLine>
  <cs:title>
    <cs:lnRef idx="0"/>
    <cs:fillRef idx="0"/>
    <cs:effectRef idx="0"/>
    <cs:fontRef idx="minor">
      <a:schemeClr val="dk1">
        <a:lumMod val="50000"/>
        <a:lumOff val="50000"/>
      </a:schemeClr>
    </cs:fontRef>
    <cs:defRPr sz="1400" kern="1200" cap="none" spc="20" baseline="0"/>
  </cs:title>
  <cs:trendline>
    <cs:lnRef idx="0">
      <cs:styleClr val="auto"/>
    </cs:lnRef>
    <cs:fillRef idx="0"/>
    <cs:effectRef idx="0"/>
    <cs:fontRef idx="minor">
      <a:schemeClr val="dk1"/>
    </cs:fontRef>
    <cs:spPr>
      <a:ln w="9525"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65000"/>
        <a:lumOff val="35000"/>
      </a:schemeClr>
    </cs:fontRef>
    <cs:defRPr sz="900" kern="1200" spc="20" baseline="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svg"/><Relationship Id="rId7" Type="http://schemas.openxmlformats.org/officeDocument/2006/relationships/image" Target="../media/image7.sv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svg"/><Relationship Id="rId5" Type="http://schemas.openxmlformats.org/officeDocument/2006/relationships/image" Target="../media/image5.sv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sv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12.png"/></Relationships>
</file>

<file path=xl/drawings/_rels/drawing3.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344487</xdr:colOff>
      <xdr:row>1</xdr:row>
      <xdr:rowOff>302760</xdr:rowOff>
    </xdr:from>
    <xdr:to>
      <xdr:col>1</xdr:col>
      <xdr:colOff>744537</xdr:colOff>
      <xdr:row>3</xdr:row>
      <xdr:rowOff>123383</xdr:rowOff>
    </xdr:to>
    <xdr:pic>
      <xdr:nvPicPr>
        <xdr:cNvPr id="10" name="Google Shape;104;p17">
          <a:extLst>
            <a:ext uri="{FF2B5EF4-FFF2-40B4-BE49-F238E27FC236}">
              <a16:creationId xmlns:a16="http://schemas.microsoft.com/office/drawing/2014/main" id="{C9B9A837-A0FE-4A99-8CB2-D8D0E11ECC60}"/>
            </a:ext>
          </a:extLst>
        </xdr:cNvPr>
        <xdr:cNvPicPr preferRelativeResize="0">
          <a:picLocks noChangeAspect="1"/>
        </xdr:cNvPicPr>
      </xdr:nvPicPr>
      <xdr:blipFill rotWithShape="1">
        <a:blip xmlns:r="http://schemas.openxmlformats.org/officeDocument/2006/relationships" r:embed="rId1">
          <a:alphaModFix/>
        </a:blip>
        <a:srcRect/>
        <a:stretch/>
      </xdr:blipFill>
      <xdr:spPr>
        <a:xfrm>
          <a:off x="344487" y="734560"/>
          <a:ext cx="1022350" cy="811223"/>
        </a:xfrm>
        <a:prstGeom prst="rect">
          <a:avLst/>
        </a:prstGeom>
        <a:noFill/>
        <a:ln>
          <a:noFill/>
        </a:ln>
      </xdr:spPr>
    </xdr:pic>
    <xdr:clientData/>
  </xdr:twoCellAnchor>
  <xdr:twoCellAnchor editAs="oneCell">
    <xdr:from>
      <xdr:col>0</xdr:col>
      <xdr:colOff>595538</xdr:colOff>
      <xdr:row>42</xdr:row>
      <xdr:rowOff>59418</xdr:rowOff>
    </xdr:from>
    <xdr:to>
      <xdr:col>1</xdr:col>
      <xdr:colOff>561993</xdr:colOff>
      <xdr:row>45</xdr:row>
      <xdr:rowOff>8166</xdr:rowOff>
    </xdr:to>
    <xdr:pic>
      <xdr:nvPicPr>
        <xdr:cNvPr id="16" name="Gráfico 15" descr="Catálogo de endereços estrutura de tópicos">
          <a:extLst>
            <a:ext uri="{FF2B5EF4-FFF2-40B4-BE49-F238E27FC236}">
              <a16:creationId xmlns:a16="http://schemas.microsoft.com/office/drawing/2014/main" id="{C72431C3-8C6A-4B50-8281-96D104B734B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595538" y="14486618"/>
          <a:ext cx="582405" cy="558348"/>
        </a:xfrm>
        <a:prstGeom prst="rect">
          <a:avLst/>
        </a:prstGeom>
      </xdr:spPr>
    </xdr:pic>
    <xdr:clientData/>
  </xdr:twoCellAnchor>
  <xdr:twoCellAnchor editAs="oneCell">
    <xdr:from>
      <xdr:col>0</xdr:col>
      <xdr:colOff>177164</xdr:colOff>
      <xdr:row>30</xdr:row>
      <xdr:rowOff>175532</xdr:rowOff>
    </xdr:from>
    <xdr:to>
      <xdr:col>0</xdr:col>
      <xdr:colOff>507514</xdr:colOff>
      <xdr:row>30</xdr:row>
      <xdr:rowOff>495450</xdr:rowOff>
    </xdr:to>
    <xdr:pic>
      <xdr:nvPicPr>
        <xdr:cNvPr id="17" name="Gráfico 37" descr="Gráfico de barras com tendência ascendente">
          <a:extLst>
            <a:ext uri="{FF2B5EF4-FFF2-40B4-BE49-F238E27FC236}">
              <a16:creationId xmlns:a16="http://schemas.microsoft.com/office/drawing/2014/main" id="{63C0DB98-FC3B-4290-9C94-A5DBFB32A4B6}"/>
            </a:ext>
          </a:extLst>
        </xdr:cNvPr>
        <xdr:cNvPicPr>
          <a:picLocks noChangeAspect="1"/>
        </xdr:cNvPicPr>
      </xdr:nvPicPr>
      <xdr:blipFill>
        <a:blip xmlns:r="http://schemas.openxmlformats.org/officeDocument/2006/relationships" r:embed="rId4" cstate="screen">
          <a:extLst>
            <a:ext uri="{28A0092B-C50C-407E-A947-70E740481C1C}">
              <a14:useLocalDpi xmlns:a14="http://schemas.microsoft.com/office/drawing/2010/main"/>
            </a:ext>
            <a:ext uri="{96DAC541-7B7A-43D3-8B79-37D633B846F1}">
              <asvg:svgBlip xmlns:asvg="http://schemas.microsoft.com/office/drawing/2016/SVG/main" r:embed="rId5"/>
            </a:ext>
          </a:extLst>
        </a:blip>
        <a:stretch>
          <a:fillRect/>
        </a:stretch>
      </xdr:blipFill>
      <xdr:spPr>
        <a:xfrm>
          <a:off x="177164" y="10881632"/>
          <a:ext cx="324000" cy="319918"/>
        </a:xfrm>
        <a:prstGeom prst="rect">
          <a:avLst/>
        </a:prstGeom>
      </xdr:spPr>
    </xdr:pic>
    <xdr:clientData/>
  </xdr:twoCellAnchor>
  <xdr:twoCellAnchor editAs="oneCell">
    <xdr:from>
      <xdr:col>0</xdr:col>
      <xdr:colOff>126336</xdr:colOff>
      <xdr:row>21</xdr:row>
      <xdr:rowOff>105795</xdr:rowOff>
    </xdr:from>
    <xdr:to>
      <xdr:col>0</xdr:col>
      <xdr:colOff>569389</xdr:colOff>
      <xdr:row>21</xdr:row>
      <xdr:rowOff>542812</xdr:rowOff>
    </xdr:to>
    <xdr:pic>
      <xdr:nvPicPr>
        <xdr:cNvPr id="18" name="Gráfico 24" descr="Rótulo">
          <a:extLst>
            <a:ext uri="{FF2B5EF4-FFF2-40B4-BE49-F238E27FC236}">
              <a16:creationId xmlns:a16="http://schemas.microsoft.com/office/drawing/2014/main" id="{F2A8F22C-73EC-4D93-9565-9876FC487766}"/>
            </a:ext>
          </a:extLst>
        </xdr:cNvPr>
        <xdr:cNvPicPr>
          <a:picLocks noChangeAspect="1"/>
        </xdr:cNvPicPr>
      </xdr:nvPicPr>
      <xdr:blipFill>
        <a:blip xmlns:r="http://schemas.openxmlformats.org/officeDocument/2006/relationships" r:embed="rId6" cstate="screen">
          <a:extLst>
            <a:ext uri="{28A0092B-C50C-407E-A947-70E740481C1C}">
              <a14:useLocalDpi xmlns:a14="http://schemas.microsoft.com/office/drawing/2010/main"/>
            </a:ext>
            <a:ext uri="{96DAC541-7B7A-43D3-8B79-37D633B846F1}">
              <asvg:svgBlip xmlns:asvg="http://schemas.microsoft.com/office/drawing/2016/SVG/main" r:embed="rId7"/>
            </a:ext>
          </a:extLst>
        </a:blip>
        <a:stretch>
          <a:fillRect/>
        </a:stretch>
      </xdr:blipFill>
      <xdr:spPr>
        <a:xfrm>
          <a:off x="126336" y="7979795"/>
          <a:ext cx="443053" cy="443367"/>
        </a:xfrm>
        <a:prstGeom prst="rect">
          <a:avLst/>
        </a:prstGeom>
      </xdr:spPr>
    </xdr:pic>
    <xdr:clientData/>
  </xdr:twoCellAnchor>
  <xdr:twoCellAnchor editAs="oneCell">
    <xdr:from>
      <xdr:col>0</xdr:col>
      <xdr:colOff>177801</xdr:colOff>
      <xdr:row>9</xdr:row>
      <xdr:rowOff>110899</xdr:rowOff>
    </xdr:from>
    <xdr:to>
      <xdr:col>0</xdr:col>
      <xdr:colOff>551808</xdr:colOff>
      <xdr:row>9</xdr:row>
      <xdr:rowOff>485917</xdr:rowOff>
    </xdr:to>
    <xdr:pic>
      <xdr:nvPicPr>
        <xdr:cNvPr id="19" name="Gráfico 39" descr="Informações">
          <a:extLst>
            <a:ext uri="{FF2B5EF4-FFF2-40B4-BE49-F238E27FC236}">
              <a16:creationId xmlns:a16="http://schemas.microsoft.com/office/drawing/2014/main" id="{37386DA5-0661-4794-8760-093B3952F61B}"/>
            </a:ext>
          </a:extLst>
        </xdr:cNvPr>
        <xdr:cNvPicPr>
          <a:picLocks noChangeAspect="1"/>
        </xdr:cNvPicPr>
      </xdr:nvPicPr>
      <xdr:blipFill>
        <a:blip xmlns:r="http://schemas.openxmlformats.org/officeDocument/2006/relationships" r:embed="rId8" cstate="screen">
          <a:extLst>
            <a:ext uri="{28A0092B-C50C-407E-A947-70E740481C1C}">
              <a14:useLocalDpi xmlns:a14="http://schemas.microsoft.com/office/drawing/2010/main"/>
            </a:ext>
            <a:ext uri="{96DAC541-7B7A-43D3-8B79-37D633B846F1}">
              <asvg:svgBlip xmlns:asvg="http://schemas.microsoft.com/office/drawing/2016/SVG/main" r:embed="rId9"/>
            </a:ext>
          </a:extLst>
        </a:blip>
        <a:stretch>
          <a:fillRect/>
        </a:stretch>
      </xdr:blipFill>
      <xdr:spPr>
        <a:xfrm>
          <a:off x="177801" y="4263799"/>
          <a:ext cx="374007" cy="368668"/>
        </a:xfrm>
        <a:prstGeom prst="rect">
          <a:avLst/>
        </a:prstGeom>
      </xdr:spPr>
    </xdr:pic>
    <xdr:clientData/>
  </xdr:twoCellAnchor>
  <xdr:twoCellAnchor editAs="oneCell">
    <xdr:from>
      <xdr:col>0</xdr:col>
      <xdr:colOff>152399</xdr:colOff>
      <xdr:row>5</xdr:row>
      <xdr:rowOff>111213</xdr:rowOff>
    </xdr:from>
    <xdr:to>
      <xdr:col>0</xdr:col>
      <xdr:colOff>571649</xdr:colOff>
      <xdr:row>5</xdr:row>
      <xdr:rowOff>568343</xdr:rowOff>
    </xdr:to>
    <xdr:pic>
      <xdr:nvPicPr>
        <xdr:cNvPr id="20" name="Elemento gráfico 8" descr="Alvo" title="Espaço Reservado para Ícone">
          <a:extLst>
            <a:ext uri="{FF2B5EF4-FFF2-40B4-BE49-F238E27FC236}">
              <a16:creationId xmlns:a16="http://schemas.microsoft.com/office/drawing/2014/main" id="{C889E653-AE72-46A2-9CF1-9831989C1E39}"/>
            </a:ext>
          </a:extLst>
        </xdr:cNvPr>
        <xdr:cNvPicPr>
          <a:picLocks noChangeAspect="1"/>
        </xdr:cNvPicPr>
      </xdr:nvPicPr>
      <xdr:blipFill>
        <a:blip xmlns:r="http://schemas.openxmlformats.org/officeDocument/2006/relationships" r:embed="rId10" cstate="screen">
          <a:extLst>
            <a:ext uri="{28A0092B-C50C-407E-A947-70E740481C1C}">
              <a14:useLocalDpi xmlns:a14="http://schemas.microsoft.com/office/drawing/2010/main"/>
            </a:ext>
            <a:ext uri="{96DAC541-7B7A-43D3-8B79-37D633B846F1}">
              <asvg:svgBlip xmlns:asvg="http://schemas.microsoft.com/office/drawing/2016/SVG/main" r:embed="rId11"/>
            </a:ext>
          </a:extLst>
        </a:blip>
        <a:stretch>
          <a:fillRect/>
        </a:stretch>
      </xdr:blipFill>
      <xdr:spPr>
        <a:xfrm>
          <a:off x="152399" y="2067013"/>
          <a:ext cx="419250" cy="45713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17</xdr:col>
      <xdr:colOff>0</xdr:colOff>
      <xdr:row>1</xdr:row>
      <xdr:rowOff>238124</xdr:rowOff>
    </xdr:from>
    <xdr:to>
      <xdr:col>17</xdr:col>
      <xdr:colOff>0</xdr:colOff>
      <xdr:row>3</xdr:row>
      <xdr:rowOff>20948</xdr:rowOff>
    </xdr:to>
    <xdr:pic>
      <xdr:nvPicPr>
        <xdr:cNvPr id="2" name="Picture 1">
          <a:extLst>
            <a:ext uri="{FF2B5EF4-FFF2-40B4-BE49-F238E27FC236}">
              <a16:creationId xmlns:a16="http://schemas.microsoft.com/office/drawing/2014/main" id="{903B0B97-E069-497D-AC08-4FAF1EE05AB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696481" y="473074"/>
          <a:ext cx="1110847" cy="272227"/>
        </a:xfrm>
        <a:prstGeom prst="rect">
          <a:avLst/>
        </a:prstGeom>
      </xdr:spPr>
    </xdr:pic>
    <xdr:clientData/>
  </xdr:twoCellAnchor>
  <xdr:twoCellAnchor editAs="oneCell">
    <xdr:from>
      <xdr:col>17</xdr:col>
      <xdr:colOff>0</xdr:colOff>
      <xdr:row>1</xdr:row>
      <xdr:rowOff>238124</xdr:rowOff>
    </xdr:from>
    <xdr:to>
      <xdr:col>17</xdr:col>
      <xdr:colOff>0</xdr:colOff>
      <xdr:row>3</xdr:row>
      <xdr:rowOff>20948</xdr:rowOff>
    </xdr:to>
    <xdr:pic>
      <xdr:nvPicPr>
        <xdr:cNvPr id="3" name="Picture 2">
          <a:extLst>
            <a:ext uri="{FF2B5EF4-FFF2-40B4-BE49-F238E27FC236}">
              <a16:creationId xmlns:a16="http://schemas.microsoft.com/office/drawing/2014/main" id="{1058E1A3-8E3F-4A8C-A725-CE0A4C7F72C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696481" y="473074"/>
          <a:ext cx="1110847" cy="272227"/>
        </a:xfrm>
        <a:prstGeom prst="rect">
          <a:avLst/>
        </a:prstGeom>
      </xdr:spPr>
    </xdr:pic>
    <xdr:clientData/>
  </xdr:twoCellAnchor>
  <xdr:twoCellAnchor editAs="oneCell">
    <xdr:from>
      <xdr:col>17</xdr:col>
      <xdr:colOff>0</xdr:colOff>
      <xdr:row>1</xdr:row>
      <xdr:rowOff>238124</xdr:rowOff>
    </xdr:from>
    <xdr:to>
      <xdr:col>17</xdr:col>
      <xdr:colOff>0</xdr:colOff>
      <xdr:row>3</xdr:row>
      <xdr:rowOff>20948</xdr:rowOff>
    </xdr:to>
    <xdr:pic>
      <xdr:nvPicPr>
        <xdr:cNvPr id="4" name="Picture 3">
          <a:extLst>
            <a:ext uri="{FF2B5EF4-FFF2-40B4-BE49-F238E27FC236}">
              <a16:creationId xmlns:a16="http://schemas.microsoft.com/office/drawing/2014/main" id="{5907C6E1-E618-4E7F-9110-8F3A215A095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696481" y="473074"/>
          <a:ext cx="1110847" cy="272227"/>
        </a:xfrm>
        <a:prstGeom prst="rect">
          <a:avLst/>
        </a:prstGeom>
      </xdr:spPr>
    </xdr:pic>
    <xdr:clientData/>
  </xdr:twoCellAnchor>
  <xdr:twoCellAnchor editAs="oneCell">
    <xdr:from>
      <xdr:col>17</xdr:col>
      <xdr:colOff>0</xdr:colOff>
      <xdr:row>1</xdr:row>
      <xdr:rowOff>238124</xdr:rowOff>
    </xdr:from>
    <xdr:to>
      <xdr:col>17</xdr:col>
      <xdr:colOff>0</xdr:colOff>
      <xdr:row>3</xdr:row>
      <xdr:rowOff>20948</xdr:rowOff>
    </xdr:to>
    <xdr:pic>
      <xdr:nvPicPr>
        <xdr:cNvPr id="5" name="Picture 4">
          <a:extLst>
            <a:ext uri="{FF2B5EF4-FFF2-40B4-BE49-F238E27FC236}">
              <a16:creationId xmlns:a16="http://schemas.microsoft.com/office/drawing/2014/main" id="{B05C4AEF-5A5E-44B7-B301-EC2A1138120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696481" y="473074"/>
          <a:ext cx="1112752" cy="272227"/>
        </a:xfrm>
        <a:prstGeom prst="rect">
          <a:avLst/>
        </a:prstGeom>
      </xdr:spPr>
    </xdr:pic>
    <xdr:clientData/>
  </xdr:twoCellAnchor>
  <xdr:twoCellAnchor editAs="oneCell">
    <xdr:from>
      <xdr:col>17</xdr:col>
      <xdr:colOff>0</xdr:colOff>
      <xdr:row>1</xdr:row>
      <xdr:rowOff>238124</xdr:rowOff>
    </xdr:from>
    <xdr:to>
      <xdr:col>17</xdr:col>
      <xdr:colOff>0</xdr:colOff>
      <xdr:row>3</xdr:row>
      <xdr:rowOff>20948</xdr:rowOff>
    </xdr:to>
    <xdr:pic>
      <xdr:nvPicPr>
        <xdr:cNvPr id="6" name="Picture 5">
          <a:extLst>
            <a:ext uri="{FF2B5EF4-FFF2-40B4-BE49-F238E27FC236}">
              <a16:creationId xmlns:a16="http://schemas.microsoft.com/office/drawing/2014/main" id="{819F0B65-93E5-46F9-9650-D1E8F68F0B6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696481" y="473074"/>
          <a:ext cx="1112752" cy="272227"/>
        </a:xfrm>
        <a:prstGeom prst="rect">
          <a:avLst/>
        </a:prstGeom>
      </xdr:spPr>
    </xdr:pic>
    <xdr:clientData/>
  </xdr:twoCellAnchor>
  <xdr:twoCellAnchor editAs="oneCell">
    <xdr:from>
      <xdr:col>17</xdr:col>
      <xdr:colOff>0</xdr:colOff>
      <xdr:row>1</xdr:row>
      <xdr:rowOff>238124</xdr:rowOff>
    </xdr:from>
    <xdr:to>
      <xdr:col>17</xdr:col>
      <xdr:colOff>0</xdr:colOff>
      <xdr:row>3</xdr:row>
      <xdr:rowOff>20948</xdr:rowOff>
    </xdr:to>
    <xdr:pic>
      <xdr:nvPicPr>
        <xdr:cNvPr id="7" name="Picture 6">
          <a:extLst>
            <a:ext uri="{FF2B5EF4-FFF2-40B4-BE49-F238E27FC236}">
              <a16:creationId xmlns:a16="http://schemas.microsoft.com/office/drawing/2014/main" id="{84C463DE-AE69-405A-8797-F9E94AA8C37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696481" y="473074"/>
          <a:ext cx="1114022" cy="272227"/>
        </a:xfrm>
        <a:prstGeom prst="rect">
          <a:avLst/>
        </a:prstGeom>
      </xdr:spPr>
    </xdr:pic>
    <xdr:clientData/>
  </xdr:twoCellAnchor>
  <xdr:twoCellAnchor editAs="oneCell">
    <xdr:from>
      <xdr:col>0</xdr:col>
      <xdr:colOff>311720</xdr:colOff>
      <xdr:row>2</xdr:row>
      <xdr:rowOff>63388</xdr:rowOff>
    </xdr:from>
    <xdr:to>
      <xdr:col>0</xdr:col>
      <xdr:colOff>1054577</xdr:colOff>
      <xdr:row>4</xdr:row>
      <xdr:rowOff>25400</xdr:rowOff>
    </xdr:to>
    <xdr:pic>
      <xdr:nvPicPr>
        <xdr:cNvPr id="8" name="Google Shape;104;p17">
          <a:extLst>
            <a:ext uri="{FF2B5EF4-FFF2-40B4-BE49-F238E27FC236}">
              <a16:creationId xmlns:a16="http://schemas.microsoft.com/office/drawing/2014/main" id="{9CDFDCB6-B515-49F4-93A5-86E66ED52051}"/>
            </a:ext>
          </a:extLst>
        </xdr:cNvPr>
        <xdr:cNvPicPr preferRelativeResize="0">
          <a:picLocks noChangeAspect="1"/>
        </xdr:cNvPicPr>
      </xdr:nvPicPr>
      <xdr:blipFill rotWithShape="1">
        <a:blip xmlns:r="http://schemas.openxmlformats.org/officeDocument/2006/relationships" r:embed="rId2">
          <a:alphaModFix/>
        </a:blip>
        <a:srcRect/>
        <a:stretch/>
      </xdr:blipFill>
      <xdr:spPr>
        <a:xfrm>
          <a:off x="311720" y="311038"/>
          <a:ext cx="746032" cy="593837"/>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228302</xdr:colOff>
      <xdr:row>0</xdr:row>
      <xdr:rowOff>271136</xdr:rowOff>
    </xdr:from>
    <xdr:to>
      <xdr:col>0</xdr:col>
      <xdr:colOff>959639</xdr:colOff>
      <xdr:row>2</xdr:row>
      <xdr:rowOff>67164</xdr:rowOff>
    </xdr:to>
    <xdr:pic>
      <xdr:nvPicPr>
        <xdr:cNvPr id="2" name="Google Shape;104;p17">
          <a:extLst>
            <a:ext uri="{FF2B5EF4-FFF2-40B4-BE49-F238E27FC236}">
              <a16:creationId xmlns:a16="http://schemas.microsoft.com/office/drawing/2014/main" id="{B0357CBA-4844-442D-A05C-8FC325CD4B9A}"/>
            </a:ext>
          </a:extLst>
        </xdr:cNvPr>
        <xdr:cNvPicPr preferRelativeResize="0">
          <a:picLocks noChangeAspect="1"/>
        </xdr:cNvPicPr>
      </xdr:nvPicPr>
      <xdr:blipFill rotWithShape="1">
        <a:blip xmlns:r="http://schemas.openxmlformats.org/officeDocument/2006/relationships" r:embed="rId1">
          <a:alphaModFix/>
        </a:blip>
        <a:srcRect/>
        <a:stretch/>
      </xdr:blipFill>
      <xdr:spPr>
        <a:xfrm>
          <a:off x="228302" y="271136"/>
          <a:ext cx="734512" cy="584649"/>
        </a:xfrm>
        <a:prstGeom prst="rect">
          <a:avLst/>
        </a:prstGeom>
        <a:noFill/>
        <a:ln>
          <a:noFill/>
        </a:ln>
      </xdr:spPr>
    </xdr:pic>
    <xdr:clientData/>
  </xdr:twoCellAnchor>
  <xdr:twoCellAnchor>
    <xdr:from>
      <xdr:col>0</xdr:col>
      <xdr:colOff>763788</xdr:colOff>
      <xdr:row>8</xdr:row>
      <xdr:rowOff>44718</xdr:rowOff>
    </xdr:from>
    <xdr:to>
      <xdr:col>21</xdr:col>
      <xdr:colOff>80493</xdr:colOff>
      <xdr:row>36</xdr:row>
      <xdr:rowOff>116267</xdr:rowOff>
    </xdr:to>
    <xdr:graphicFrame macro="">
      <xdr:nvGraphicFramePr>
        <xdr:cNvPr id="3" name="Gráfico 2">
          <a:extLst>
            <a:ext uri="{FF2B5EF4-FFF2-40B4-BE49-F238E27FC236}">
              <a16:creationId xmlns:a16="http://schemas.microsoft.com/office/drawing/2014/main" id="{5F50DE38-F3C1-1A54-C08F-52ADD98A17B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205921</xdr:colOff>
      <xdr:row>1</xdr:row>
      <xdr:rowOff>1058</xdr:rowOff>
    </xdr:from>
    <xdr:to>
      <xdr:col>0</xdr:col>
      <xdr:colOff>904421</xdr:colOff>
      <xdr:row>2</xdr:row>
      <xdr:rowOff>159409</xdr:rowOff>
    </xdr:to>
    <xdr:pic>
      <xdr:nvPicPr>
        <xdr:cNvPr id="2" name="Google Shape;104;p17">
          <a:extLst>
            <a:ext uri="{FF2B5EF4-FFF2-40B4-BE49-F238E27FC236}">
              <a16:creationId xmlns:a16="http://schemas.microsoft.com/office/drawing/2014/main" id="{10720F33-F9D5-4A9C-BFE5-756EBBC0E552}"/>
            </a:ext>
          </a:extLst>
        </xdr:cNvPr>
        <xdr:cNvPicPr preferRelativeResize="0">
          <a:picLocks noChangeAspect="1"/>
        </xdr:cNvPicPr>
      </xdr:nvPicPr>
      <xdr:blipFill rotWithShape="1">
        <a:blip xmlns:r="http://schemas.openxmlformats.org/officeDocument/2006/relationships" r:embed="rId1">
          <a:alphaModFix/>
        </a:blip>
        <a:srcRect/>
        <a:stretch/>
      </xdr:blipFill>
      <xdr:spPr>
        <a:xfrm>
          <a:off x="205921" y="206677"/>
          <a:ext cx="704850" cy="581684"/>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xdr:from>
      <xdr:col>4</xdr:col>
      <xdr:colOff>202141</xdr:colOff>
      <xdr:row>6</xdr:row>
      <xdr:rowOff>143931</xdr:rowOff>
    </xdr:from>
    <xdr:to>
      <xdr:col>22</xdr:col>
      <xdr:colOff>171979</xdr:colOff>
      <xdr:row>23</xdr:row>
      <xdr:rowOff>49742</xdr:rowOff>
    </xdr:to>
    <xdr:graphicFrame macro="">
      <xdr:nvGraphicFramePr>
        <xdr:cNvPr id="3" name="Gráfico 2">
          <a:extLst>
            <a:ext uri="{FF2B5EF4-FFF2-40B4-BE49-F238E27FC236}">
              <a16:creationId xmlns:a16="http://schemas.microsoft.com/office/drawing/2014/main" id="{53FCFEB1-62C4-DCEE-707F-E27680C929F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189030</xdr:colOff>
      <xdr:row>0</xdr:row>
      <xdr:rowOff>140548</xdr:rowOff>
    </xdr:from>
    <xdr:to>
      <xdr:col>0</xdr:col>
      <xdr:colOff>768363</xdr:colOff>
      <xdr:row>3</xdr:row>
      <xdr:rowOff>87492</xdr:rowOff>
    </xdr:to>
    <xdr:pic>
      <xdr:nvPicPr>
        <xdr:cNvPr id="2" name="Google Shape;104;p17">
          <a:extLst>
            <a:ext uri="{FF2B5EF4-FFF2-40B4-BE49-F238E27FC236}">
              <a16:creationId xmlns:a16="http://schemas.microsoft.com/office/drawing/2014/main" id="{75CC7F67-1B56-4A14-BE3C-923A2F46B25B}"/>
            </a:ext>
          </a:extLst>
        </xdr:cNvPr>
        <xdr:cNvPicPr preferRelativeResize="0">
          <a:picLocks noChangeAspect="1"/>
        </xdr:cNvPicPr>
      </xdr:nvPicPr>
      <xdr:blipFill rotWithShape="1">
        <a:blip xmlns:r="http://schemas.openxmlformats.org/officeDocument/2006/relationships" r:embed="rId2">
          <a:alphaModFix/>
        </a:blip>
        <a:srcRect/>
        <a:stretch/>
      </xdr:blipFill>
      <xdr:spPr>
        <a:xfrm>
          <a:off x="189030" y="140548"/>
          <a:ext cx="576158" cy="476213"/>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189031</xdr:colOff>
      <xdr:row>0</xdr:row>
      <xdr:rowOff>143722</xdr:rowOff>
    </xdr:from>
    <xdr:to>
      <xdr:col>0</xdr:col>
      <xdr:colOff>724251</xdr:colOff>
      <xdr:row>3</xdr:row>
      <xdr:rowOff>27214</xdr:rowOff>
    </xdr:to>
    <xdr:pic>
      <xdr:nvPicPr>
        <xdr:cNvPr id="4" name="Google Shape;104;p17">
          <a:extLst>
            <a:ext uri="{FF2B5EF4-FFF2-40B4-BE49-F238E27FC236}">
              <a16:creationId xmlns:a16="http://schemas.microsoft.com/office/drawing/2014/main" id="{39401AEC-2269-488C-89DB-B6C5A429AD2C}"/>
            </a:ext>
          </a:extLst>
        </xdr:cNvPr>
        <xdr:cNvPicPr preferRelativeResize="0">
          <a:picLocks noChangeAspect="1"/>
        </xdr:cNvPicPr>
      </xdr:nvPicPr>
      <xdr:blipFill rotWithShape="1">
        <a:blip xmlns:r="http://schemas.openxmlformats.org/officeDocument/2006/relationships" r:embed="rId1">
          <a:alphaModFix/>
        </a:blip>
        <a:srcRect/>
        <a:stretch/>
      </xdr:blipFill>
      <xdr:spPr>
        <a:xfrm>
          <a:off x="189031" y="143722"/>
          <a:ext cx="535220" cy="414171"/>
        </a:xfrm>
        <a:prstGeom prst="rect">
          <a:avLst/>
        </a:prstGeom>
        <a:noFill/>
        <a:ln>
          <a:noFill/>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196289</xdr:colOff>
      <xdr:row>1</xdr:row>
      <xdr:rowOff>24113</xdr:rowOff>
    </xdr:from>
    <xdr:to>
      <xdr:col>0</xdr:col>
      <xdr:colOff>694810</xdr:colOff>
      <xdr:row>2</xdr:row>
      <xdr:rowOff>25400</xdr:rowOff>
    </xdr:to>
    <xdr:pic>
      <xdr:nvPicPr>
        <xdr:cNvPr id="2" name="Google Shape;104;p17">
          <a:extLst>
            <a:ext uri="{FF2B5EF4-FFF2-40B4-BE49-F238E27FC236}">
              <a16:creationId xmlns:a16="http://schemas.microsoft.com/office/drawing/2014/main" id="{3AB2B0D2-DD0F-43CF-B2BD-90028B16389C}"/>
            </a:ext>
          </a:extLst>
        </xdr:cNvPr>
        <xdr:cNvPicPr preferRelativeResize="0">
          <a:picLocks noChangeAspect="1"/>
        </xdr:cNvPicPr>
      </xdr:nvPicPr>
      <xdr:blipFill rotWithShape="1">
        <a:blip xmlns:r="http://schemas.openxmlformats.org/officeDocument/2006/relationships" r:embed="rId1">
          <a:alphaModFix/>
        </a:blip>
        <a:srcRect/>
        <a:stretch/>
      </xdr:blipFill>
      <xdr:spPr>
        <a:xfrm>
          <a:off x="196289" y="218846"/>
          <a:ext cx="498521" cy="407687"/>
        </a:xfrm>
        <a:prstGeom prst="rect">
          <a:avLst/>
        </a:prstGeom>
        <a:noFill/>
        <a:ln>
          <a:noFill/>
        </a:ln>
      </xdr:spPr>
    </xdr:pic>
    <xdr:clientData/>
  </xdr:twoCellAnchor>
  <xdr:twoCellAnchor editAs="oneCell">
    <xdr:from>
      <xdr:col>0</xdr:col>
      <xdr:colOff>109655</xdr:colOff>
      <xdr:row>25</xdr:row>
      <xdr:rowOff>143723</xdr:rowOff>
    </xdr:from>
    <xdr:to>
      <xdr:col>0</xdr:col>
      <xdr:colOff>696132</xdr:colOff>
      <xdr:row>27</xdr:row>
      <xdr:rowOff>150992</xdr:rowOff>
    </xdr:to>
    <xdr:pic>
      <xdr:nvPicPr>
        <xdr:cNvPr id="3" name="Google Shape;104;p17">
          <a:extLst>
            <a:ext uri="{FF2B5EF4-FFF2-40B4-BE49-F238E27FC236}">
              <a16:creationId xmlns:a16="http://schemas.microsoft.com/office/drawing/2014/main" id="{BBE3A305-98A1-4738-B2E4-7D46ADC669CE}"/>
            </a:ext>
          </a:extLst>
        </xdr:cNvPr>
        <xdr:cNvPicPr preferRelativeResize="0">
          <a:picLocks noChangeAspect="1"/>
        </xdr:cNvPicPr>
      </xdr:nvPicPr>
      <xdr:blipFill rotWithShape="1">
        <a:blip xmlns:r="http://schemas.openxmlformats.org/officeDocument/2006/relationships" r:embed="rId1">
          <a:alphaModFix/>
        </a:blip>
        <a:srcRect/>
        <a:stretch/>
      </xdr:blipFill>
      <xdr:spPr>
        <a:xfrm>
          <a:off x="106480" y="140548"/>
          <a:ext cx="589652" cy="410494"/>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843644</xdr:colOff>
      <xdr:row>0</xdr:row>
      <xdr:rowOff>54430</xdr:rowOff>
    </xdr:from>
    <xdr:to>
      <xdr:col>2</xdr:col>
      <xdr:colOff>330654</xdr:colOff>
      <xdr:row>0</xdr:row>
      <xdr:rowOff>482911</xdr:rowOff>
    </xdr:to>
    <xdr:pic>
      <xdr:nvPicPr>
        <xdr:cNvPr id="2" name="Google Shape;104;p17">
          <a:extLst>
            <a:ext uri="{FF2B5EF4-FFF2-40B4-BE49-F238E27FC236}">
              <a16:creationId xmlns:a16="http://schemas.microsoft.com/office/drawing/2014/main" id="{BAB88719-441F-4DD1-980D-AF0D9ABC76F1}"/>
            </a:ext>
          </a:extLst>
        </xdr:cNvPr>
        <xdr:cNvPicPr preferRelativeResize="0">
          <a:picLocks noChangeAspect="1"/>
        </xdr:cNvPicPr>
      </xdr:nvPicPr>
      <xdr:blipFill rotWithShape="1">
        <a:blip xmlns:r="http://schemas.openxmlformats.org/officeDocument/2006/relationships" r:embed="rId1">
          <a:alphaModFix/>
        </a:blip>
        <a:srcRect/>
        <a:stretch/>
      </xdr:blipFill>
      <xdr:spPr>
        <a:xfrm>
          <a:off x="1687287" y="54430"/>
          <a:ext cx="527503" cy="434831"/>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R:\Opera&#231;&#245;es\04_CONTROLADORIA\01_BATIMENTO%20DE%20COTA\02_HOJE\20231107_Planilha_C&#225;lculo.xlsb" TargetMode="External"/><Relationship Id="rId1" Type="http://schemas.openxmlformats.org/officeDocument/2006/relationships/externalLinkPath" Target="/Opera&#231;&#245;es/04_CONTROLADORIA/01_BATIMENTO%20DE%20COTA/02_HOJE/20231107_Planilha_C&#225;lculo.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ASHBOARD"/>
      <sheetName val="Delta"/>
      <sheetName val="0_Cálculo de Cota"/>
      <sheetName val="Sheet1"/>
      <sheetName val="1_Movimentações"/>
      <sheetName val="RELATORIO_CF"/>
      <sheetName val="2_Ativos"/>
      <sheetName val="3_Passivo"/>
      <sheetName val="4_Caixa"/>
      <sheetName val="5_Transações_Posições"/>
      <sheetName val="6_Despesas"/>
      <sheetName val="7_Recebimentos"/>
      <sheetName val="8_Distribuição"/>
      <sheetName val="8.2_Distribuição por mes"/>
      <sheetName val="0.1_Breakdown PL"/>
      <sheetName val="0.2_Breakdown Mês"/>
      <sheetName val="9_Contas a Receber"/>
      <sheetName val="10_Bechmark"/>
      <sheetName val="11_Pfee"/>
      <sheetName val="12_Cotas Remarcadas"/>
      <sheetName val="ZZZ_Tabelas Auxiliares"/>
      <sheetName val="Auxiliar"/>
      <sheetName val="Sheet4"/>
      <sheetName val="Aportes e Mov"/>
      <sheetName val="Infos Oper"/>
      <sheetName val="Perf por Ativo"/>
      <sheetName val="Infos Performance"/>
      <sheetName val="INPUT &gt;&gt;&gt;"/>
      <sheetName val="InfoGerais"/>
      <sheetName val="Pagar"/>
      <sheetName val="Receber"/>
      <sheetName val="Disponibilidade"/>
      <sheetName val="CotasAplicadas"/>
      <sheetName val="Imoveis"/>
      <sheetName val="Compromissada"/>
      <sheetName val="RendaFixa"/>
      <sheetName val="RendaVariavel"/>
      <sheetName val="AluguelAções"/>
      <sheetName val="OpçõesAções"/>
      <sheetName val="Futuros"/>
      <sheetName val="OpçõesFuturos"/>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sheetData sheetId="33" refreshError="1"/>
      <sheetData sheetId="34" refreshError="1"/>
      <sheetData sheetId="35"/>
      <sheetData sheetId="36" refreshError="1"/>
      <sheetData sheetId="37" refreshError="1"/>
      <sheetData sheetId="38" refreshError="1"/>
      <sheetData sheetId="39" refreshError="1"/>
      <sheetData sheetId="40"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ela2" displayName="Tabela2" ref="X6:Z39" headerRowDxfId="12" dataDxfId="11" totalsRowDxfId="10">
  <autoFilter ref="X6:Z39" xr:uid="{00000000-0009-0000-0100-000002000000}">
    <filterColumn colId="0" hiddenButton="1"/>
    <filterColumn colId="1" hiddenButton="1"/>
    <filterColumn colId="2" hiddenButton="1"/>
  </autoFilter>
  <tableColumns count="3">
    <tableColumn id="1" xr3:uid="{00000000-0010-0000-0000-000001000000}" name="Mês" totalsRowLabel="Total" dataDxfId="9" totalsRowDxfId="8"/>
    <tableColumn id="2" xr3:uid="{00000000-0010-0000-0000-000002000000}" name="R$/Cota" dataDxfId="7" totalsRowDxfId="6"/>
    <tableColumn id="3" xr3:uid="{00000000-0010-0000-0000-000003000000}" name="Dvd Yield" totalsRowFunction="sum" dataDxfId="5" totalsRowDxfId="4"/>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1000000}" name="Tabela3" displayName="Tabela3" ref="B7:C41" totalsRowShown="0" headerRowDxfId="3" dataDxfId="2">
  <autoFilter ref="B7:C41" xr:uid="{00000000-0009-0000-0100-000003000000}"/>
  <tableColumns count="2">
    <tableColumn id="1" xr3:uid="{00000000-0010-0000-0100-000001000000}" name="Mês" dataDxfId="1"/>
    <tableColumn id="2" xr3:uid="{00000000-0010-0000-0100-000002000000}" name="Cotistas" dataDxfId="0"/>
  </tableColumns>
  <tableStyleInfo name="TableStyleMedium2" showFirstColumn="0" showLastColumn="0" showRowStripes="1" showColumnStripes="0"/>
</table>
</file>

<file path=xl/theme/theme1.xml><?xml version="1.0" encoding="utf-8"?>
<a:theme xmlns:a="http://schemas.openxmlformats.org/drawingml/2006/main" name="Tema do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CONTATO@LIFECAPITALPARTNERS.COM.BR"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Planilha1"/>
  <dimension ref="A1:B51"/>
  <sheetViews>
    <sheetView showGridLines="0" tabSelected="1" zoomScale="60" zoomScaleNormal="60" zoomScaleSheetLayoutView="40" zoomScalePageLayoutView="60" workbookViewId="0">
      <selection activeCell="B34" sqref="B34"/>
    </sheetView>
  </sheetViews>
  <sheetFormatPr defaultRowHeight="14.5" x14ac:dyDescent="0.35"/>
  <cols>
    <col min="1" max="1" width="9" customWidth="1"/>
    <col min="2" max="2" width="223.26953125" customWidth="1"/>
    <col min="3" max="3" width="14.1796875" customWidth="1"/>
  </cols>
  <sheetData>
    <row r="1" spans="1:2" ht="34.25" customHeight="1" x14ac:dyDescent="0.35">
      <c r="A1" s="156"/>
      <c r="B1" s="46">
        <v>45627</v>
      </c>
    </row>
    <row r="2" spans="1:2" ht="29.4" customHeight="1" x14ac:dyDescent="0.4">
      <c r="A2" s="43"/>
      <c r="B2" s="24"/>
    </row>
    <row r="3" spans="1:2" ht="48.65" customHeight="1" x14ac:dyDescent="0.35">
      <c r="A3" s="43"/>
      <c r="B3" s="48" t="s">
        <v>114</v>
      </c>
    </row>
    <row r="4" spans="1:2" ht="27" customHeight="1" x14ac:dyDescent="0.4">
      <c r="A4" s="43"/>
      <c r="B4" s="24"/>
    </row>
    <row r="5" spans="1:2" ht="15" customHeight="1" x14ac:dyDescent="0.35"/>
    <row r="6" spans="1:2" ht="54" customHeight="1" x14ac:dyDescent="0.35">
      <c r="B6" s="150" t="s">
        <v>0</v>
      </c>
    </row>
    <row r="7" spans="1:2" ht="92.4" customHeight="1" x14ac:dyDescent="0.35">
      <c r="B7" s="149" t="s">
        <v>1</v>
      </c>
    </row>
    <row r="8" spans="1:2" ht="16" x14ac:dyDescent="0.4">
      <c r="B8" s="1"/>
    </row>
    <row r="9" spans="1:2" ht="11.5" customHeight="1" x14ac:dyDescent="0.4">
      <c r="B9" s="1"/>
    </row>
    <row r="10" spans="1:2" ht="46.75" customHeight="1" x14ac:dyDescent="0.35">
      <c r="A10" s="43"/>
      <c r="B10" s="153" t="s">
        <v>2</v>
      </c>
    </row>
    <row r="11" spans="1:2" ht="18" customHeight="1" x14ac:dyDescent="0.35">
      <c r="B11" s="157"/>
    </row>
    <row r="12" spans="1:2" ht="21" x14ac:dyDescent="0.35">
      <c r="B12" s="152" t="s">
        <v>3</v>
      </c>
    </row>
    <row r="13" spans="1:2" ht="21" x14ac:dyDescent="0.35">
      <c r="B13" s="152" t="s">
        <v>4</v>
      </c>
    </row>
    <row r="14" spans="1:2" ht="21" x14ac:dyDescent="0.35">
      <c r="B14" s="152" t="s">
        <v>5</v>
      </c>
    </row>
    <row r="15" spans="1:2" ht="21" x14ac:dyDescent="0.35">
      <c r="B15" s="152" t="s">
        <v>6</v>
      </c>
    </row>
    <row r="16" spans="1:2" ht="21" x14ac:dyDescent="0.35">
      <c r="B16" s="152" t="s">
        <v>7</v>
      </c>
    </row>
    <row r="17" spans="1:2" ht="21" x14ac:dyDescent="0.35">
      <c r="B17" s="152" t="s">
        <v>8</v>
      </c>
    </row>
    <row r="18" spans="1:2" ht="21" x14ac:dyDescent="0.35">
      <c r="B18" s="152" t="s">
        <v>9</v>
      </c>
    </row>
    <row r="19" spans="1:2" ht="21" x14ac:dyDescent="0.35">
      <c r="B19" s="152" t="s">
        <v>10</v>
      </c>
    </row>
    <row r="20" spans="1:2" ht="21" x14ac:dyDescent="0.35">
      <c r="B20" s="158" t="s">
        <v>11</v>
      </c>
    </row>
    <row r="21" spans="1:2" ht="24" customHeight="1" x14ac:dyDescent="0.4">
      <c r="B21" s="1"/>
    </row>
    <row r="22" spans="1:2" ht="48.65" customHeight="1" x14ac:dyDescent="0.35">
      <c r="A22" s="43"/>
      <c r="B22" s="153" t="s">
        <v>12</v>
      </c>
    </row>
    <row r="23" spans="1:2" ht="19.75" customHeight="1" x14ac:dyDescent="0.35">
      <c r="B23" s="157"/>
    </row>
    <row r="24" spans="1:2" ht="21" x14ac:dyDescent="0.35">
      <c r="B24" s="154" t="s">
        <v>184</v>
      </c>
    </row>
    <row r="25" spans="1:2" ht="21" x14ac:dyDescent="0.35">
      <c r="B25" s="154" t="s">
        <v>185</v>
      </c>
    </row>
    <row r="26" spans="1:2" ht="21" x14ac:dyDescent="0.35">
      <c r="B26" s="154" t="s">
        <v>176</v>
      </c>
    </row>
    <row r="27" spans="1:2" ht="21" x14ac:dyDescent="0.35">
      <c r="B27" s="154" t="s">
        <v>186</v>
      </c>
    </row>
    <row r="28" spans="1:2" ht="16" x14ac:dyDescent="0.4">
      <c r="B28" s="155"/>
    </row>
    <row r="29" spans="1:2" ht="32.4" customHeight="1" x14ac:dyDescent="0.35">
      <c r="B29" s="159" t="s">
        <v>13</v>
      </c>
    </row>
    <row r="30" spans="1:2" ht="16" x14ac:dyDescent="0.4">
      <c r="B30" s="155"/>
    </row>
    <row r="31" spans="1:2" ht="48.65" customHeight="1" x14ac:dyDescent="0.35">
      <c r="A31" s="43"/>
      <c r="B31" s="153" t="s">
        <v>187</v>
      </c>
    </row>
    <row r="32" spans="1:2" ht="20.399999999999999" customHeight="1" x14ac:dyDescent="0.35">
      <c r="B32" s="157"/>
    </row>
    <row r="33" spans="2:2" ht="21" x14ac:dyDescent="0.35">
      <c r="B33" s="151" t="s">
        <v>188</v>
      </c>
    </row>
    <row r="34" spans="2:2" ht="21" x14ac:dyDescent="0.35">
      <c r="B34" s="151" t="s">
        <v>189</v>
      </c>
    </row>
    <row r="35" spans="2:2" ht="21" x14ac:dyDescent="0.35">
      <c r="B35" s="151" t="s">
        <v>190</v>
      </c>
    </row>
    <row r="36" spans="2:2" ht="21" x14ac:dyDescent="0.35">
      <c r="B36" s="151" t="s">
        <v>191</v>
      </c>
    </row>
    <row r="37" spans="2:2" ht="21" x14ac:dyDescent="0.35">
      <c r="B37" s="151" t="s">
        <v>192</v>
      </c>
    </row>
    <row r="38" spans="2:2" ht="21" x14ac:dyDescent="0.35">
      <c r="B38" s="151" t="s">
        <v>193</v>
      </c>
    </row>
    <row r="39" spans="2:2" ht="21" x14ac:dyDescent="0.35">
      <c r="B39" s="151" t="s">
        <v>194</v>
      </c>
    </row>
    <row r="40" spans="2:2" ht="21" x14ac:dyDescent="0.35">
      <c r="B40" s="151" t="s">
        <v>195</v>
      </c>
    </row>
    <row r="41" spans="2:2" ht="16" x14ac:dyDescent="0.4">
      <c r="B41" s="1"/>
    </row>
    <row r="42" spans="2:2" ht="16" x14ac:dyDescent="0.4">
      <c r="B42" s="1"/>
    </row>
    <row r="43" spans="2:2" ht="16" x14ac:dyDescent="0.4">
      <c r="B43" s="1"/>
    </row>
    <row r="44" spans="2:2" ht="16" x14ac:dyDescent="0.4">
      <c r="B44" s="1"/>
    </row>
    <row r="45" spans="2:2" ht="16" x14ac:dyDescent="0.4">
      <c r="B45" s="1"/>
    </row>
    <row r="46" spans="2:2" ht="68.400000000000006" customHeight="1" x14ac:dyDescent="0.35">
      <c r="B46" s="160" t="s">
        <v>14</v>
      </c>
    </row>
    <row r="47" spans="2:2" ht="18.5" x14ac:dyDescent="0.5">
      <c r="B47" s="20" t="s">
        <v>15</v>
      </c>
    </row>
    <row r="48" spans="2:2" ht="18.5" x14ac:dyDescent="0.35">
      <c r="B48" s="21" t="s">
        <v>16</v>
      </c>
    </row>
    <row r="49" spans="2:2" ht="18.5" x14ac:dyDescent="0.5">
      <c r="B49" s="22" t="s">
        <v>17</v>
      </c>
    </row>
    <row r="50" spans="2:2" ht="18.5" x14ac:dyDescent="0.5">
      <c r="B50" s="22" t="s">
        <v>18</v>
      </c>
    </row>
    <row r="51" spans="2:2" ht="16" x14ac:dyDescent="0.4">
      <c r="B51" s="1"/>
    </row>
  </sheetData>
  <hyperlinks>
    <hyperlink ref="B46" r:id="rId1" display="CONTATO@LIFECAPITALPARTNERS.COM.BR" xr:uid="{00000000-0004-0000-0000-000000000000}"/>
  </hyperlinks>
  <pageMargins left="0.7" right="0.7" top="0.75" bottom="0.75" header="0.3" footer="0.3"/>
  <pageSetup paperSize="9" scale="10"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Planilha2"/>
  <dimension ref="A1:X52"/>
  <sheetViews>
    <sheetView zoomScale="60" zoomScaleNormal="60" workbookViewId="0"/>
  </sheetViews>
  <sheetFormatPr defaultColWidth="0" defaultRowHeight="0" customHeight="1" zeroHeight="1" x14ac:dyDescent="0.35"/>
  <cols>
    <col min="1" max="1" width="19.1796875" style="15" customWidth="1"/>
    <col min="2" max="2" width="11.81640625" style="15" customWidth="1"/>
    <col min="3" max="3" width="119.26953125" style="15" customWidth="1"/>
    <col min="4" max="5" width="30.81640625" style="15" customWidth="1"/>
    <col min="6" max="6" width="17" style="16" customWidth="1"/>
    <col min="7" max="7" width="32.81640625" style="15" bestFit="1" customWidth="1"/>
    <col min="8" max="8" width="16.1796875" style="15" customWidth="1"/>
    <col min="9" max="9" width="17.1796875" style="17" bestFit="1" customWidth="1"/>
    <col min="10" max="10" width="23.1796875" style="17" bestFit="1" customWidth="1"/>
    <col min="11" max="11" width="26.08984375" style="17" customWidth="1"/>
    <col min="12" max="12" width="19.81640625" style="17" bestFit="1" customWidth="1"/>
    <col min="13" max="13" width="19.6328125" style="18" customWidth="1"/>
    <col min="14" max="14" width="15.6328125" style="17" bestFit="1" customWidth="1"/>
    <col min="15" max="15" width="29.81640625" style="15" bestFit="1" customWidth="1"/>
    <col min="16" max="16" width="17.6328125" style="15" customWidth="1"/>
    <col min="17" max="17" width="24.81640625" style="15" customWidth="1"/>
    <col min="18" max="18" width="9.1796875" style="15" hidden="1" customWidth="1"/>
    <col min="19" max="19" width="0" style="15" hidden="1" customWidth="1"/>
    <col min="20" max="20" width="9.1796875" style="15" hidden="1" customWidth="1"/>
    <col min="21" max="23" width="0" style="15" hidden="1" customWidth="1"/>
    <col min="24" max="24" width="0" style="15" hidden="1"/>
    <col min="25" max="16384" width="9.1796875" style="15" hidden="1"/>
  </cols>
  <sheetData>
    <row r="1" spans="1:18" s="25" customFormat="1" ht="18.75" customHeight="1" x14ac:dyDescent="0.4">
      <c r="B1" s="24"/>
      <c r="C1" s="24"/>
      <c r="D1" s="24"/>
      <c r="E1" s="24"/>
      <c r="F1" s="24"/>
      <c r="G1" s="24"/>
      <c r="H1" s="24"/>
      <c r="I1" s="24"/>
      <c r="J1" s="24"/>
      <c r="K1" s="24"/>
      <c r="L1" s="24"/>
      <c r="M1" s="24"/>
      <c r="N1" s="24"/>
      <c r="O1" s="24"/>
      <c r="P1" s="24"/>
      <c r="Q1" s="24"/>
    </row>
    <row r="2" spans="1:18" s="25" customFormat="1" ht="1" customHeight="1" x14ac:dyDescent="0.4">
      <c r="B2" s="24"/>
      <c r="C2" s="24"/>
      <c r="D2" s="24"/>
      <c r="E2" s="24"/>
      <c r="F2" s="24"/>
      <c r="G2" s="24"/>
      <c r="H2" s="24"/>
      <c r="I2" s="24"/>
      <c r="J2" s="24"/>
      <c r="K2" s="24"/>
      <c r="L2" s="24"/>
      <c r="M2" s="24"/>
      <c r="N2" s="24"/>
      <c r="O2" s="24"/>
      <c r="P2" s="24"/>
      <c r="Q2" s="24"/>
    </row>
    <row r="3" spans="1:18" s="25" customFormat="1" ht="25.25" customHeight="1" x14ac:dyDescent="0.4">
      <c r="B3" s="227" t="s">
        <v>19</v>
      </c>
      <c r="C3" s="227"/>
      <c r="D3" s="24"/>
      <c r="E3" s="24"/>
      <c r="F3" s="24"/>
      <c r="G3" s="24"/>
      <c r="H3" s="24"/>
      <c r="I3" s="24"/>
      <c r="J3" s="24"/>
      <c r="K3" s="24"/>
      <c r="L3" s="24"/>
      <c r="M3" s="24"/>
      <c r="N3" s="24"/>
      <c r="O3" s="24"/>
      <c r="P3" s="24"/>
      <c r="Q3" s="24"/>
    </row>
    <row r="4" spans="1:18" s="25" customFormat="1" ht="24" customHeight="1" x14ac:dyDescent="0.4">
      <c r="B4" s="228" t="s">
        <v>196</v>
      </c>
      <c r="C4" s="228"/>
      <c r="D4" s="24"/>
      <c r="E4" s="24"/>
      <c r="F4" s="24"/>
      <c r="G4" s="24"/>
      <c r="H4" s="24"/>
      <c r="I4" s="24"/>
      <c r="J4" s="24"/>
      <c r="K4" s="24"/>
      <c r="L4" s="24"/>
      <c r="M4" s="24"/>
      <c r="N4" s="24"/>
      <c r="O4" s="24"/>
      <c r="P4" s="24"/>
      <c r="Q4" s="24"/>
    </row>
    <row r="5" spans="1:18" s="25" customFormat="1" ht="18.75" customHeight="1" x14ac:dyDescent="0.4">
      <c r="B5" s="24"/>
      <c r="C5" s="24"/>
      <c r="D5" s="24"/>
      <c r="E5" s="24"/>
      <c r="F5" s="24"/>
      <c r="G5" s="24"/>
      <c r="H5" s="24"/>
      <c r="I5" s="24"/>
      <c r="J5" s="24"/>
      <c r="K5" s="24"/>
      <c r="L5" s="24"/>
      <c r="M5" s="24"/>
      <c r="N5" s="24"/>
      <c r="O5" s="24"/>
      <c r="P5" s="24"/>
      <c r="Q5" s="24"/>
    </row>
    <row r="6" spans="1:18" s="27" customFormat="1" ht="37.5" customHeight="1" x14ac:dyDescent="0.35">
      <c r="A6" s="225" t="s">
        <v>20</v>
      </c>
      <c r="B6" s="226"/>
      <c r="C6" s="145" t="s">
        <v>21</v>
      </c>
      <c r="D6" s="145" t="s">
        <v>22</v>
      </c>
      <c r="E6" s="145" t="s">
        <v>23</v>
      </c>
      <c r="F6" s="146" t="s">
        <v>24</v>
      </c>
      <c r="G6" s="146" t="s">
        <v>25</v>
      </c>
      <c r="H6" s="146" t="s">
        <v>26</v>
      </c>
      <c r="I6" s="146" t="s">
        <v>27</v>
      </c>
      <c r="J6" s="170" t="s">
        <v>28</v>
      </c>
      <c r="K6" s="171" t="s">
        <v>29</v>
      </c>
      <c r="L6" s="147" t="s">
        <v>30</v>
      </c>
      <c r="M6" s="146" t="s">
        <v>31</v>
      </c>
      <c r="N6" s="148" t="s">
        <v>105</v>
      </c>
      <c r="O6" s="146" t="s">
        <v>32</v>
      </c>
      <c r="P6" s="26" t="s">
        <v>33</v>
      </c>
      <c r="Q6" s="147" t="s">
        <v>34</v>
      </c>
      <c r="R6" s="27" t="s">
        <v>35</v>
      </c>
    </row>
    <row r="7" spans="1:18" ht="129.65" customHeight="1" x14ac:dyDescent="0.35">
      <c r="A7" s="224" t="s">
        <v>36</v>
      </c>
      <c r="B7" s="224"/>
      <c r="C7" s="28" t="s">
        <v>37</v>
      </c>
      <c r="D7" s="29" t="s">
        <v>38</v>
      </c>
      <c r="E7" s="29" t="s">
        <v>39</v>
      </c>
      <c r="F7" s="29" t="s">
        <v>40</v>
      </c>
      <c r="G7" s="30">
        <v>0.12</v>
      </c>
      <c r="H7" s="31">
        <v>2.48</v>
      </c>
      <c r="I7" s="33">
        <v>9.0499999999999997E-2</v>
      </c>
      <c r="J7" s="32">
        <v>29500</v>
      </c>
      <c r="K7" s="32">
        <v>29500</v>
      </c>
      <c r="L7" s="30">
        <v>1</v>
      </c>
      <c r="M7" s="34">
        <v>12359</v>
      </c>
      <c r="N7" s="30">
        <v>1.07</v>
      </c>
      <c r="O7" s="35" t="s">
        <v>41</v>
      </c>
      <c r="P7" s="29" t="s">
        <v>42</v>
      </c>
      <c r="Q7" s="30">
        <v>0.92900000000000005</v>
      </c>
      <c r="R7" s="15">
        <v>1</v>
      </c>
    </row>
    <row r="8" spans="1:18" ht="133" customHeight="1" x14ac:dyDescent="0.35">
      <c r="A8" s="223" t="s">
        <v>43</v>
      </c>
      <c r="B8" s="223"/>
      <c r="C8" s="28" t="s">
        <v>44</v>
      </c>
      <c r="D8" s="29" t="s">
        <v>45</v>
      </c>
      <c r="E8" s="29" t="s">
        <v>46</v>
      </c>
      <c r="F8" s="29" t="s">
        <v>40</v>
      </c>
      <c r="G8" s="30" t="s">
        <v>169</v>
      </c>
      <c r="H8" s="37">
        <v>2.0499999999999998</v>
      </c>
      <c r="I8" s="33">
        <v>0.1179</v>
      </c>
      <c r="J8" s="32">
        <v>60000</v>
      </c>
      <c r="K8" s="32">
        <v>52676</v>
      </c>
      <c r="L8" s="30">
        <v>0.87790000000000001</v>
      </c>
      <c r="M8" s="34">
        <v>11810</v>
      </c>
      <c r="N8" s="30">
        <v>0.5</v>
      </c>
      <c r="O8" s="38" t="s">
        <v>47</v>
      </c>
      <c r="P8" s="29" t="s">
        <v>42</v>
      </c>
      <c r="Q8" s="30">
        <v>2</v>
      </c>
    </row>
    <row r="9" spans="1:18" ht="121.5" customHeight="1" x14ac:dyDescent="0.35">
      <c r="A9" s="223" t="s">
        <v>48</v>
      </c>
      <c r="B9" s="223"/>
      <c r="C9" s="28" t="s">
        <v>49</v>
      </c>
      <c r="D9" s="29" t="s">
        <v>45</v>
      </c>
      <c r="E9" s="29" t="s">
        <v>50</v>
      </c>
      <c r="F9" s="29" t="s">
        <v>51</v>
      </c>
      <c r="G9" s="30">
        <v>0.125</v>
      </c>
      <c r="H9" s="37">
        <v>3.21</v>
      </c>
      <c r="I9" s="33">
        <v>0.13</v>
      </c>
      <c r="J9" s="32">
        <v>51580</v>
      </c>
      <c r="K9" s="32">
        <v>50857</v>
      </c>
      <c r="L9" s="30">
        <v>0.98599999999999999</v>
      </c>
      <c r="M9" s="34">
        <v>11171</v>
      </c>
      <c r="N9" s="30">
        <v>0.33300000000000002</v>
      </c>
      <c r="O9" s="38" t="s">
        <v>52</v>
      </c>
      <c r="P9" s="29" t="s">
        <v>53</v>
      </c>
      <c r="Q9" s="30">
        <v>3.0070000000000001</v>
      </c>
    </row>
    <row r="10" spans="1:18" ht="107.25" customHeight="1" x14ac:dyDescent="0.35">
      <c r="A10" s="223" t="s">
        <v>54</v>
      </c>
      <c r="B10" s="223"/>
      <c r="C10" s="28" t="s">
        <v>55</v>
      </c>
      <c r="D10" s="29" t="s">
        <v>38</v>
      </c>
      <c r="E10" s="29" t="s">
        <v>56</v>
      </c>
      <c r="F10" s="29" t="s">
        <v>40</v>
      </c>
      <c r="G10" s="30" t="s">
        <v>57</v>
      </c>
      <c r="H10" s="37">
        <v>1.02</v>
      </c>
      <c r="I10" s="33">
        <v>2.7E-2</v>
      </c>
      <c r="J10" s="32">
        <v>32100</v>
      </c>
      <c r="K10" s="32">
        <v>29396</v>
      </c>
      <c r="L10" s="30">
        <v>0.91579999999999995</v>
      </c>
      <c r="M10" s="34">
        <v>11933</v>
      </c>
      <c r="N10" s="30">
        <v>0.59699999999999998</v>
      </c>
      <c r="O10" s="38" t="s">
        <v>58</v>
      </c>
      <c r="P10" s="29" t="s">
        <v>59</v>
      </c>
      <c r="Q10" s="30">
        <v>1.675</v>
      </c>
    </row>
    <row r="11" spans="1:18" ht="107.25" customHeight="1" x14ac:dyDescent="0.35">
      <c r="A11" s="223" t="s">
        <v>60</v>
      </c>
      <c r="B11" s="223"/>
      <c r="C11" s="28" t="s">
        <v>61</v>
      </c>
      <c r="D11" s="29" t="s">
        <v>45</v>
      </c>
      <c r="E11" s="29" t="s">
        <v>62</v>
      </c>
      <c r="F11" s="29" t="s">
        <v>40</v>
      </c>
      <c r="G11" s="30">
        <v>0.1215</v>
      </c>
      <c r="H11" s="37">
        <v>3.44</v>
      </c>
      <c r="I11" s="33">
        <v>6.3E-2</v>
      </c>
      <c r="J11" s="32">
        <v>80425</v>
      </c>
      <c r="K11" s="32">
        <v>43165</v>
      </c>
      <c r="L11" s="30">
        <v>0.53669999999999995</v>
      </c>
      <c r="M11" s="34">
        <v>12724</v>
      </c>
      <c r="N11" s="30">
        <v>0.33900000000000002</v>
      </c>
      <c r="O11" s="45" t="s">
        <v>63</v>
      </c>
      <c r="P11" s="29" t="s">
        <v>64</v>
      </c>
      <c r="Q11" s="30">
        <v>2.9470000000000001</v>
      </c>
    </row>
    <row r="12" spans="1:18" ht="107.25" customHeight="1" x14ac:dyDescent="0.35">
      <c r="A12" s="223" t="s">
        <v>139</v>
      </c>
      <c r="B12" s="223"/>
      <c r="C12" s="28" t="s">
        <v>140</v>
      </c>
      <c r="D12" s="29" t="s">
        <v>38</v>
      </c>
      <c r="E12" s="29" t="s">
        <v>46</v>
      </c>
      <c r="F12" s="29" t="s">
        <v>40</v>
      </c>
      <c r="G12" s="30">
        <v>0.13900000000000001</v>
      </c>
      <c r="H12" s="37">
        <v>1.1000000000000001</v>
      </c>
      <c r="I12" s="33">
        <v>2.3800000000000002E-2</v>
      </c>
      <c r="J12" s="32">
        <v>10000</v>
      </c>
      <c r="K12" s="32">
        <v>9700</v>
      </c>
      <c r="L12" s="30">
        <v>0.97</v>
      </c>
      <c r="M12" s="34">
        <v>46539</v>
      </c>
      <c r="N12" s="30">
        <v>0.21099999999999999</v>
      </c>
      <c r="O12" s="205" t="s">
        <v>141</v>
      </c>
      <c r="P12" s="29" t="s">
        <v>64</v>
      </c>
      <c r="Q12" s="30">
        <v>4.7350000000000003</v>
      </c>
    </row>
    <row r="13" spans="1:18" ht="107.25" customHeight="1" x14ac:dyDescent="0.35">
      <c r="A13" s="223" t="s">
        <v>65</v>
      </c>
      <c r="B13" s="223"/>
      <c r="C13" s="28" t="s">
        <v>66</v>
      </c>
      <c r="D13" s="29" t="s">
        <v>67</v>
      </c>
      <c r="E13" s="29" t="s">
        <v>68</v>
      </c>
      <c r="F13" s="29" t="s">
        <v>40</v>
      </c>
      <c r="G13" s="30">
        <v>0.17</v>
      </c>
      <c r="H13" s="31">
        <v>1.23</v>
      </c>
      <c r="I13" s="33">
        <v>2E-3</v>
      </c>
      <c r="J13" s="32">
        <v>25431</v>
      </c>
      <c r="K13" s="32">
        <v>25431</v>
      </c>
      <c r="L13" s="30">
        <v>1</v>
      </c>
      <c r="M13" s="34">
        <v>47392</v>
      </c>
      <c r="N13" s="30">
        <v>0.38</v>
      </c>
      <c r="O13" s="206" t="s">
        <v>69</v>
      </c>
      <c r="P13" s="29" t="s">
        <v>53</v>
      </c>
      <c r="Q13" s="30">
        <v>2.6349999999999998</v>
      </c>
    </row>
    <row r="14" spans="1:18" ht="107.25" customHeight="1" x14ac:dyDescent="0.35">
      <c r="A14" s="223" t="s">
        <v>161</v>
      </c>
      <c r="B14" s="223"/>
      <c r="C14" s="28" t="s">
        <v>162</v>
      </c>
      <c r="D14" s="29" t="s">
        <v>163</v>
      </c>
      <c r="E14" s="29" t="s">
        <v>164</v>
      </c>
      <c r="F14" s="29" t="s">
        <v>40</v>
      </c>
      <c r="G14" s="30">
        <v>0.129</v>
      </c>
      <c r="H14" s="31">
        <v>1.73</v>
      </c>
      <c r="I14" s="33">
        <v>3.1E-2</v>
      </c>
      <c r="J14" s="32">
        <v>12000</v>
      </c>
      <c r="K14" s="32">
        <v>11900</v>
      </c>
      <c r="L14" s="30">
        <v>0.99170000000000003</v>
      </c>
      <c r="M14" s="34">
        <v>49126</v>
      </c>
      <c r="N14" s="30">
        <v>0.38700000000000001</v>
      </c>
      <c r="O14" s="39" t="s">
        <v>165</v>
      </c>
      <c r="P14" s="29" t="s">
        <v>166</v>
      </c>
      <c r="Q14" s="30">
        <v>2.5819999999999999</v>
      </c>
    </row>
    <row r="15" spans="1:18" ht="107.25" customHeight="1" x14ac:dyDescent="0.35">
      <c r="A15" s="223" t="s">
        <v>170</v>
      </c>
      <c r="B15" s="223"/>
      <c r="C15" s="28" t="s">
        <v>171</v>
      </c>
      <c r="D15" s="29" t="s">
        <v>45</v>
      </c>
      <c r="E15" s="29" t="s">
        <v>46</v>
      </c>
      <c r="F15" s="29" t="s">
        <v>40</v>
      </c>
      <c r="G15" s="30">
        <v>0.127</v>
      </c>
      <c r="H15" s="31">
        <v>1.65</v>
      </c>
      <c r="I15" s="33">
        <v>4.2000000000000003E-2</v>
      </c>
      <c r="J15" s="32">
        <v>29000</v>
      </c>
      <c r="K15" s="32">
        <v>15000</v>
      </c>
      <c r="L15" s="30">
        <v>0.51719999999999999</v>
      </c>
      <c r="M15" s="34">
        <v>12663</v>
      </c>
      <c r="N15" s="30">
        <v>0.26200000000000001</v>
      </c>
      <c r="O15" s="39" t="s">
        <v>172</v>
      </c>
      <c r="P15" s="29" t="s">
        <v>64</v>
      </c>
      <c r="Q15" s="30">
        <v>3.8109999999999999</v>
      </c>
    </row>
    <row r="16" spans="1:18" ht="107.25" customHeight="1" x14ac:dyDescent="0.35">
      <c r="A16" s="223" t="s">
        <v>181</v>
      </c>
      <c r="B16" s="223"/>
      <c r="C16" s="28" t="s">
        <v>173</v>
      </c>
      <c r="D16" s="29" t="s">
        <v>45</v>
      </c>
      <c r="E16" s="29" t="s">
        <v>174</v>
      </c>
      <c r="F16" s="29" t="s">
        <v>40</v>
      </c>
      <c r="G16" s="30">
        <v>0.12</v>
      </c>
      <c r="H16" s="31">
        <v>4.0199999999999996</v>
      </c>
      <c r="I16" s="33">
        <v>8.6999999999999994E-3</v>
      </c>
      <c r="J16" s="32">
        <v>45000</v>
      </c>
      <c r="K16" s="32">
        <v>3000</v>
      </c>
      <c r="L16" s="30">
        <v>6.6699999999999995E-2</v>
      </c>
      <c r="M16" s="34">
        <v>18172</v>
      </c>
      <c r="N16" s="30">
        <v>0.80800000000000005</v>
      </c>
      <c r="O16" s="39" t="s">
        <v>175</v>
      </c>
      <c r="P16" s="29" t="s">
        <v>166</v>
      </c>
      <c r="Q16" s="30">
        <v>1.238</v>
      </c>
    </row>
    <row r="17" spans="1:18" ht="107.25" customHeight="1" x14ac:dyDescent="0.35">
      <c r="A17" s="223" t="s">
        <v>180</v>
      </c>
      <c r="B17" s="223"/>
      <c r="C17" s="28" t="s">
        <v>182</v>
      </c>
      <c r="D17" s="29" t="s">
        <v>45</v>
      </c>
      <c r="E17" s="29" t="s">
        <v>56</v>
      </c>
      <c r="F17" s="29" t="s">
        <v>40</v>
      </c>
      <c r="G17" s="30">
        <v>0.12</v>
      </c>
      <c r="H17" s="31">
        <v>2.98</v>
      </c>
      <c r="I17" s="33">
        <v>4.2000000000000003E-2</v>
      </c>
      <c r="J17" s="32">
        <v>31956</v>
      </c>
      <c r="K17" s="32">
        <v>15102</v>
      </c>
      <c r="L17" s="30">
        <v>0.47260000000000002</v>
      </c>
      <c r="M17" s="34">
        <v>18172</v>
      </c>
      <c r="N17" s="30">
        <v>0.47099999999999997</v>
      </c>
      <c r="O17" s="39" t="s">
        <v>175</v>
      </c>
      <c r="P17" s="29" t="s">
        <v>166</v>
      </c>
      <c r="Q17" s="30">
        <v>2.3730000000000002</v>
      </c>
    </row>
    <row r="18" spans="1:18" ht="107.25" customHeight="1" x14ac:dyDescent="0.35">
      <c r="A18" s="223" t="s">
        <v>70</v>
      </c>
      <c r="B18" s="223"/>
      <c r="C18" s="28" t="s">
        <v>71</v>
      </c>
      <c r="D18" s="29" t="s">
        <v>67</v>
      </c>
      <c r="E18" s="29" t="s">
        <v>72</v>
      </c>
      <c r="F18" s="29" t="s">
        <v>51</v>
      </c>
      <c r="G18" s="30">
        <v>0.1</v>
      </c>
      <c r="H18" s="37" t="s">
        <v>73</v>
      </c>
      <c r="I18" s="33">
        <v>0.109</v>
      </c>
      <c r="J18" s="32" t="s">
        <v>73</v>
      </c>
      <c r="K18" s="32" t="s">
        <v>73</v>
      </c>
      <c r="L18" s="36" t="s">
        <v>73</v>
      </c>
      <c r="M18" s="34" t="s">
        <v>73</v>
      </c>
      <c r="N18" s="30" t="s">
        <v>73</v>
      </c>
      <c r="O18" s="39" t="s">
        <v>73</v>
      </c>
      <c r="P18" s="29" t="s">
        <v>74</v>
      </c>
      <c r="Q18" s="36" t="s">
        <v>73</v>
      </c>
      <c r="R18" s="15">
        <v>1</v>
      </c>
    </row>
    <row r="19" spans="1:18" ht="107.25" customHeight="1" x14ac:dyDescent="0.35">
      <c r="A19" s="223" t="s">
        <v>75</v>
      </c>
      <c r="B19" s="223"/>
      <c r="C19" s="28"/>
      <c r="D19" s="29" t="s">
        <v>45</v>
      </c>
      <c r="E19" s="29" t="s">
        <v>50</v>
      </c>
      <c r="F19" s="29" t="s">
        <v>51</v>
      </c>
      <c r="G19" s="30">
        <v>0.221</v>
      </c>
      <c r="H19" s="31">
        <v>1.7</v>
      </c>
      <c r="I19" s="33">
        <v>6.8999999999999999E-3</v>
      </c>
      <c r="J19" s="32"/>
      <c r="K19" s="32"/>
      <c r="L19" s="36"/>
      <c r="M19" s="34">
        <v>47604</v>
      </c>
      <c r="N19" s="30">
        <v>0.28399999999999997</v>
      </c>
      <c r="O19" s="39" t="s">
        <v>73</v>
      </c>
      <c r="P19" s="29" t="s">
        <v>76</v>
      </c>
      <c r="Q19" s="30">
        <v>3.5270000000000001</v>
      </c>
      <c r="R19" s="15">
        <v>0</v>
      </c>
    </row>
    <row r="20" spans="1:18" ht="107.25" customHeight="1" x14ac:dyDescent="0.35">
      <c r="A20" s="223" t="s">
        <v>77</v>
      </c>
      <c r="B20" s="223"/>
      <c r="C20" s="28"/>
      <c r="D20" s="29" t="s">
        <v>67</v>
      </c>
      <c r="E20" s="29" t="s">
        <v>46</v>
      </c>
      <c r="F20" s="29" t="s">
        <v>51</v>
      </c>
      <c r="G20" s="30">
        <v>0.2387</v>
      </c>
      <c r="H20" s="37">
        <v>0.74</v>
      </c>
      <c r="I20" s="33">
        <v>1.2200000000000001E-2</v>
      </c>
      <c r="J20" s="32"/>
      <c r="K20" s="32"/>
      <c r="L20" s="36"/>
      <c r="M20" s="34">
        <v>45901</v>
      </c>
      <c r="N20" s="30">
        <v>0.28199999999999997</v>
      </c>
      <c r="O20" s="39" t="s">
        <v>73</v>
      </c>
      <c r="P20" s="29" t="s">
        <v>76</v>
      </c>
      <c r="Q20" s="30">
        <v>3.5470000000000002</v>
      </c>
      <c r="R20" s="15">
        <v>0</v>
      </c>
    </row>
    <row r="21" spans="1:18" ht="164.5" customHeight="1" x14ac:dyDescent="0.35">
      <c r="A21" s="224" t="s">
        <v>78</v>
      </c>
      <c r="B21" s="224"/>
      <c r="C21" s="28" t="s">
        <v>79</v>
      </c>
      <c r="D21" s="29" t="s">
        <v>45</v>
      </c>
      <c r="E21" s="29" t="s">
        <v>46</v>
      </c>
      <c r="F21" s="29" t="s">
        <v>40</v>
      </c>
      <c r="G21" s="30">
        <v>0.13</v>
      </c>
      <c r="H21" s="37">
        <v>4.34</v>
      </c>
      <c r="I21" s="33">
        <v>5.3999999999999999E-2</v>
      </c>
      <c r="J21" s="32"/>
      <c r="K21" s="32"/>
      <c r="L21" s="36"/>
      <c r="M21" s="34" t="s">
        <v>73</v>
      </c>
      <c r="N21" s="30">
        <v>0.79300000000000004</v>
      </c>
      <c r="O21" s="39" t="s">
        <v>73</v>
      </c>
      <c r="P21" s="29" t="s">
        <v>76</v>
      </c>
      <c r="Q21" s="36" t="s">
        <v>76</v>
      </c>
      <c r="R21" s="15">
        <v>1</v>
      </c>
    </row>
    <row r="22" spans="1:18" ht="161.5" customHeight="1" x14ac:dyDescent="0.35">
      <c r="A22" s="223" t="s">
        <v>80</v>
      </c>
      <c r="B22" s="223"/>
      <c r="C22" s="28" t="s">
        <v>79</v>
      </c>
      <c r="D22" s="29" t="s">
        <v>45</v>
      </c>
      <c r="E22" s="29" t="s">
        <v>46</v>
      </c>
      <c r="F22" s="29" t="s">
        <v>40</v>
      </c>
      <c r="G22" s="30">
        <v>0.13</v>
      </c>
      <c r="H22" s="37">
        <v>4.7699999999999996</v>
      </c>
      <c r="I22" s="33">
        <v>1.6199999999999999E-2</v>
      </c>
      <c r="J22" s="32"/>
      <c r="K22" s="32"/>
      <c r="L22" s="36"/>
      <c r="M22" s="34"/>
      <c r="N22" s="30">
        <v>0.82299999999999995</v>
      </c>
      <c r="O22" s="39" t="s">
        <v>73</v>
      </c>
      <c r="P22" s="29" t="s">
        <v>76</v>
      </c>
      <c r="Q22" s="36" t="s">
        <v>76</v>
      </c>
    </row>
    <row r="23" spans="1:18" ht="107.25" customHeight="1" x14ac:dyDescent="0.35">
      <c r="A23" s="223" t="s">
        <v>81</v>
      </c>
      <c r="B23" s="223"/>
      <c r="C23" s="28" t="s">
        <v>82</v>
      </c>
      <c r="D23" s="29" t="s">
        <v>45</v>
      </c>
      <c r="E23" s="29" t="s">
        <v>46</v>
      </c>
      <c r="F23" s="29" t="s">
        <v>83</v>
      </c>
      <c r="G23" s="30">
        <v>0.13</v>
      </c>
      <c r="H23" s="37">
        <v>4.3099999999999996</v>
      </c>
      <c r="I23" s="33">
        <v>0.10100000000000001</v>
      </c>
      <c r="J23" s="32"/>
      <c r="K23" s="32"/>
      <c r="L23" s="36"/>
      <c r="M23" s="34" t="s">
        <v>73</v>
      </c>
      <c r="N23" s="30">
        <v>0.67800000000000005</v>
      </c>
      <c r="O23" s="39" t="s">
        <v>73</v>
      </c>
      <c r="P23" s="29" t="s">
        <v>76</v>
      </c>
      <c r="Q23" s="36" t="s">
        <v>76</v>
      </c>
      <c r="R23" s="15">
        <v>1</v>
      </c>
    </row>
    <row r="24" spans="1:18" ht="107.25" customHeight="1" x14ac:dyDescent="0.35">
      <c r="A24" s="224" t="s">
        <v>84</v>
      </c>
      <c r="B24" s="224"/>
      <c r="C24" s="28" t="s">
        <v>85</v>
      </c>
      <c r="D24" s="29" t="s">
        <v>45</v>
      </c>
      <c r="E24" s="29" t="s">
        <v>46</v>
      </c>
      <c r="F24" s="29" t="s">
        <v>40</v>
      </c>
      <c r="G24" s="30">
        <v>0.12</v>
      </c>
      <c r="H24" s="31">
        <v>4.66</v>
      </c>
      <c r="I24" s="33">
        <v>1.8700000000000001E-2</v>
      </c>
      <c r="J24" s="32"/>
      <c r="K24" s="32"/>
      <c r="L24" s="36"/>
      <c r="M24" s="34" t="s">
        <v>73</v>
      </c>
      <c r="N24" s="30">
        <v>0.57099999999999995</v>
      </c>
      <c r="O24" s="39" t="s">
        <v>73</v>
      </c>
      <c r="P24" s="29" t="s">
        <v>76</v>
      </c>
      <c r="Q24" s="36" t="s">
        <v>76</v>
      </c>
      <c r="R24" s="15">
        <v>0</v>
      </c>
    </row>
    <row r="25" spans="1:18" s="25" customFormat="1" ht="18.75" customHeight="1" x14ac:dyDescent="0.35">
      <c r="B25" s="40"/>
      <c r="L25" s="41"/>
      <c r="O25" s="42"/>
    </row>
    <row r="26" spans="1:18" ht="18.75" customHeight="1" x14ac:dyDescent="0.35"/>
    <row r="27" spans="1:18" ht="18.75" customHeight="1" x14ac:dyDescent="0.35"/>
    <row r="28" spans="1:18" ht="18.75" customHeight="1" x14ac:dyDescent="0.35"/>
    <row r="29" spans="1:18" ht="18.75" customHeight="1" x14ac:dyDescent="0.35"/>
    <row r="30" spans="1:18" ht="18.75" customHeight="1" x14ac:dyDescent="0.35"/>
    <row r="31" spans="1:18" ht="18.75" customHeight="1" x14ac:dyDescent="0.35"/>
    <row r="32" spans="1:18" ht="18.75" customHeight="1" x14ac:dyDescent="0.35"/>
    <row r="33" ht="18.75" customHeight="1" x14ac:dyDescent="0.35"/>
    <row r="34" ht="18.75" customHeight="1" x14ac:dyDescent="0.35"/>
    <row r="35" ht="18.75" customHeight="1" x14ac:dyDescent="0.35"/>
    <row r="36" ht="18.75" customHeight="1" x14ac:dyDescent="0.35"/>
    <row r="37" ht="18.75" customHeight="1" x14ac:dyDescent="0.35"/>
    <row r="38" ht="18.75" customHeight="1" x14ac:dyDescent="0.35"/>
    <row r="39" ht="18.75" customHeight="1" x14ac:dyDescent="0.35"/>
    <row r="40" ht="18.75" customHeight="1" x14ac:dyDescent="0.35"/>
    <row r="41" ht="18.75" customHeight="1" x14ac:dyDescent="0.35"/>
    <row r="42" ht="18.75" customHeight="1" x14ac:dyDescent="0.35"/>
    <row r="43" ht="18.75" customHeight="1" x14ac:dyDescent="0.35"/>
    <row r="44" ht="18.75" customHeight="1" x14ac:dyDescent="0.35"/>
    <row r="45" ht="18.75" customHeight="1" x14ac:dyDescent="0.35"/>
    <row r="46" ht="18.75" customHeight="1" x14ac:dyDescent="0.35"/>
    <row r="47" ht="18.75" customHeight="1" x14ac:dyDescent="0.35"/>
    <row r="48" ht="18.75" customHeight="1" x14ac:dyDescent="0.35"/>
    <row r="49" ht="18.75" customHeight="1" x14ac:dyDescent="0.35"/>
    <row r="50" ht="18.75" customHeight="1" x14ac:dyDescent="0.35"/>
    <row r="51" ht="18.75" customHeight="1" x14ac:dyDescent="0.35"/>
    <row r="52" ht="18.75" customHeight="1" x14ac:dyDescent="0.35"/>
  </sheetData>
  <autoFilter ref="A6:R24" xr:uid="{00000000-0001-0000-0100-000000000000}">
    <filterColumn colId="0" showButton="0"/>
  </autoFilter>
  <mergeCells count="21">
    <mergeCell ref="B3:C3"/>
    <mergeCell ref="B4:C4"/>
    <mergeCell ref="A20:B20"/>
    <mergeCell ref="A21:B21"/>
    <mergeCell ref="A22:B22"/>
    <mergeCell ref="A14:B14"/>
    <mergeCell ref="A15:B15"/>
    <mergeCell ref="A17:B17"/>
    <mergeCell ref="A16:B16"/>
    <mergeCell ref="A23:B23"/>
    <mergeCell ref="A24:B24"/>
    <mergeCell ref="A7:B7"/>
    <mergeCell ref="A8:B8"/>
    <mergeCell ref="A6:B6"/>
    <mergeCell ref="A9:B9"/>
    <mergeCell ref="A10:B10"/>
    <mergeCell ref="A11:B11"/>
    <mergeCell ref="A13:B13"/>
    <mergeCell ref="A18:B18"/>
    <mergeCell ref="A19:B19"/>
    <mergeCell ref="A12:B12"/>
  </mergeCells>
  <pageMargins left="0.511811024" right="0.511811024" top="0.78740157499999996" bottom="0.78740157499999996" header="0.31496062000000002" footer="0.31496062000000002"/>
  <pageSetup paperSize="9" scale="10" orientation="portrait" horizontalDpi="0"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Planilha3"/>
  <dimension ref="B1:AC39"/>
  <sheetViews>
    <sheetView showGridLines="0" zoomScale="71" zoomScaleNormal="71" workbookViewId="0">
      <selection activeCell="D4" sqref="D4"/>
    </sheetView>
  </sheetViews>
  <sheetFormatPr defaultRowHeight="14.5" x14ac:dyDescent="0.35"/>
  <cols>
    <col min="1" max="1" width="18.08984375" customWidth="1"/>
    <col min="11" max="11" width="8.81640625" customWidth="1"/>
    <col min="12" max="12" width="10.36328125" customWidth="1"/>
    <col min="13" max="13" width="12.36328125" bestFit="1" customWidth="1"/>
    <col min="14" max="14" width="28.6328125" customWidth="1"/>
    <col min="15" max="16" width="11.36328125" bestFit="1" customWidth="1"/>
    <col min="17" max="17" width="11.6328125" bestFit="1" customWidth="1"/>
    <col min="18" max="19" width="11.36328125" bestFit="1" customWidth="1"/>
    <col min="20" max="23" width="11.36328125" customWidth="1"/>
    <col min="24" max="24" width="13.6328125" customWidth="1"/>
    <col min="25" max="25" width="13.81640625" customWidth="1"/>
    <col min="26" max="26" width="13.1796875" customWidth="1"/>
    <col min="27" max="27" width="11.1796875" bestFit="1" customWidth="1"/>
    <col min="28" max="29" width="10" bestFit="1" customWidth="1"/>
  </cols>
  <sheetData>
    <row r="1" spans="2:29" s="139" customFormat="1" ht="23.5" x14ac:dyDescent="0.55000000000000004">
      <c r="C1" s="140"/>
      <c r="D1" s="140"/>
      <c r="E1" s="140"/>
      <c r="F1" s="140"/>
      <c r="G1" s="140"/>
      <c r="H1" s="140"/>
      <c r="I1" s="140"/>
      <c r="J1" s="140"/>
      <c r="K1" s="140"/>
      <c r="L1" s="140"/>
      <c r="M1" s="140"/>
      <c r="N1" s="140"/>
      <c r="O1" s="140"/>
      <c r="P1" s="140"/>
      <c r="Q1" s="140"/>
      <c r="R1" s="140"/>
      <c r="S1" s="140"/>
      <c r="T1" s="140"/>
      <c r="U1" s="140"/>
      <c r="V1" s="140"/>
      <c r="W1" s="140"/>
      <c r="X1" s="140"/>
      <c r="Y1" s="140"/>
      <c r="Z1" s="140"/>
      <c r="AA1" s="140"/>
      <c r="AB1" s="140"/>
      <c r="AC1" s="140"/>
    </row>
    <row r="2" spans="2:29" s="139" customFormat="1" ht="39" customHeight="1" x14ac:dyDescent="0.55000000000000004">
      <c r="B2" s="229" t="s">
        <v>113</v>
      </c>
      <c r="C2" s="229"/>
      <c r="D2" s="229"/>
      <c r="E2" s="229"/>
      <c r="F2" s="229"/>
      <c r="G2" s="229"/>
      <c r="H2" s="128"/>
      <c r="I2" s="141"/>
      <c r="J2" s="141"/>
      <c r="K2" s="141"/>
      <c r="L2" s="141"/>
      <c r="O2" s="141"/>
      <c r="P2" s="141"/>
      <c r="Q2" s="141"/>
      <c r="R2" s="141"/>
      <c r="S2" s="141"/>
      <c r="T2" s="141"/>
      <c r="U2" s="141"/>
      <c r="V2" s="141"/>
      <c r="W2" s="141"/>
      <c r="AA2" s="141"/>
    </row>
    <row r="3" spans="2:29" s="139" customFormat="1" ht="23.5" x14ac:dyDescent="0.55000000000000004">
      <c r="C3" s="142"/>
      <c r="D3" s="141"/>
      <c r="E3" s="143"/>
      <c r="F3" s="142"/>
      <c r="G3" s="141"/>
      <c r="H3" s="141"/>
      <c r="I3" s="141"/>
      <c r="J3" s="141"/>
      <c r="K3" s="141"/>
      <c r="L3" s="141"/>
      <c r="M3" s="141"/>
      <c r="N3" s="141"/>
      <c r="O3" s="141"/>
      <c r="P3" s="141"/>
      <c r="Q3" s="141"/>
      <c r="R3" s="141"/>
      <c r="S3" s="141"/>
      <c r="T3" s="141"/>
      <c r="U3" s="141"/>
      <c r="V3" s="141"/>
      <c r="AA3" s="144"/>
    </row>
    <row r="4" spans="2:29" x14ac:dyDescent="0.35">
      <c r="C4" s="4"/>
      <c r="D4" s="5"/>
      <c r="E4" s="5"/>
      <c r="F4" s="5"/>
      <c r="G4" s="4"/>
      <c r="H4" s="5"/>
      <c r="I4" s="5"/>
      <c r="J4" s="5"/>
      <c r="K4" s="5"/>
      <c r="L4" s="5"/>
      <c r="M4" s="5"/>
      <c r="N4" s="5"/>
      <c r="O4" s="5"/>
      <c r="P4" s="5"/>
      <c r="Q4" s="5"/>
      <c r="R4" s="5"/>
      <c r="S4" s="5"/>
      <c r="T4" s="5"/>
      <c r="U4" s="5"/>
      <c r="V4" s="5"/>
      <c r="AA4" s="6"/>
    </row>
    <row r="5" spans="2:29" ht="16" x14ac:dyDescent="0.4">
      <c r="C5" s="8"/>
      <c r="D5" s="8"/>
      <c r="E5" s="8"/>
      <c r="F5" s="8"/>
      <c r="G5" s="8"/>
      <c r="H5" s="8"/>
      <c r="I5" s="9"/>
      <c r="J5" s="8"/>
      <c r="K5" s="9"/>
      <c r="L5" s="10"/>
      <c r="M5" s="11"/>
      <c r="N5" s="10"/>
      <c r="O5" s="10"/>
      <c r="P5" s="10"/>
      <c r="Q5" s="10"/>
      <c r="R5" s="10"/>
      <c r="S5" s="10"/>
      <c r="T5" s="10"/>
      <c r="U5" s="10"/>
      <c r="V5" s="10"/>
      <c r="AA5" s="10"/>
      <c r="AB5" s="10"/>
      <c r="AC5" s="10"/>
    </row>
    <row r="6" spans="2:29" ht="16" x14ac:dyDescent="0.4">
      <c r="C6" s="7"/>
      <c r="D6" s="7"/>
      <c r="E6" s="7"/>
      <c r="F6" s="7"/>
      <c r="G6" s="7"/>
      <c r="H6" s="7"/>
      <c r="I6" s="7"/>
      <c r="J6" s="7"/>
      <c r="K6" s="7"/>
      <c r="L6" s="7"/>
      <c r="M6" s="7"/>
      <c r="N6" s="7"/>
      <c r="O6" s="7"/>
      <c r="P6" s="7"/>
      <c r="Q6" s="7"/>
      <c r="R6" s="7"/>
      <c r="S6" s="7"/>
      <c r="T6" s="7"/>
      <c r="U6" s="12"/>
      <c r="X6" s="133" t="s">
        <v>90</v>
      </c>
      <c r="Y6" s="133" t="s">
        <v>91</v>
      </c>
      <c r="Z6" s="129" t="s">
        <v>92</v>
      </c>
      <c r="AA6" s="7"/>
    </row>
    <row r="7" spans="2:29" ht="16" x14ac:dyDescent="0.4">
      <c r="X7" s="136">
        <v>44652</v>
      </c>
      <c r="Y7" s="134">
        <v>0.17</v>
      </c>
      <c r="Z7" s="130">
        <v>1.6799999999999999E-2</v>
      </c>
      <c r="AA7" s="14"/>
      <c r="AB7" s="10"/>
      <c r="AC7" s="10"/>
    </row>
    <row r="8" spans="2:29" ht="16" x14ac:dyDescent="0.4">
      <c r="X8" s="137">
        <v>44682</v>
      </c>
      <c r="Y8" s="135">
        <v>0.17</v>
      </c>
      <c r="Z8" s="131">
        <v>1.67E-2</v>
      </c>
      <c r="AC8" s="5"/>
    </row>
    <row r="9" spans="2:29" ht="16" x14ac:dyDescent="0.4">
      <c r="U9" s="13"/>
      <c r="X9" s="136">
        <v>44713</v>
      </c>
      <c r="Y9" s="134">
        <v>0.15</v>
      </c>
      <c r="Z9" s="130">
        <v>1.4930000000000001E-2</v>
      </c>
    </row>
    <row r="10" spans="2:29" ht="16" x14ac:dyDescent="0.4">
      <c r="U10" s="7"/>
      <c r="X10" s="137">
        <v>44743</v>
      </c>
      <c r="Y10" s="135">
        <v>0.14000000000000001</v>
      </c>
      <c r="Z10" s="131">
        <v>1.4E-2</v>
      </c>
      <c r="AA10" s="5"/>
    </row>
    <row r="11" spans="2:29" ht="16" x14ac:dyDescent="0.4">
      <c r="X11" s="136">
        <v>44774</v>
      </c>
      <c r="Y11" s="134">
        <v>0.13</v>
      </c>
      <c r="Z11" s="130">
        <v>1.32E-2</v>
      </c>
    </row>
    <row r="12" spans="2:29" ht="16" x14ac:dyDescent="0.4">
      <c r="X12" s="137">
        <v>44805</v>
      </c>
      <c r="Y12" s="135">
        <v>0.14000000000000001</v>
      </c>
      <c r="Z12" s="131">
        <v>1.4E-2</v>
      </c>
    </row>
    <row r="13" spans="2:29" ht="16" x14ac:dyDescent="0.4">
      <c r="X13" s="136">
        <v>44835</v>
      </c>
      <c r="Y13" s="134">
        <v>0.13500000000000001</v>
      </c>
      <c r="Z13" s="130">
        <v>1.35E-2</v>
      </c>
    </row>
    <row r="14" spans="2:29" ht="16" x14ac:dyDescent="0.4">
      <c r="X14" s="137">
        <v>44866</v>
      </c>
      <c r="Y14" s="135">
        <v>0.13</v>
      </c>
      <c r="Z14" s="131">
        <v>1.3000000000000001E-2</v>
      </c>
    </row>
    <row r="15" spans="2:29" ht="16" x14ac:dyDescent="0.4">
      <c r="X15" s="136">
        <v>44896</v>
      </c>
      <c r="Y15" s="134">
        <v>0.13</v>
      </c>
      <c r="Z15" s="130">
        <v>1.32E-2</v>
      </c>
    </row>
    <row r="16" spans="2:29" ht="16" x14ac:dyDescent="0.4">
      <c r="X16" s="137">
        <v>44927</v>
      </c>
      <c r="Y16" s="135">
        <v>0.13</v>
      </c>
      <c r="Z16" s="131">
        <v>1.2800000000000001E-2</v>
      </c>
    </row>
    <row r="17" spans="24:26" ht="16" x14ac:dyDescent="0.4">
      <c r="X17" s="136">
        <v>44958</v>
      </c>
      <c r="Y17" s="134">
        <v>0.13500000000000001</v>
      </c>
      <c r="Z17" s="130">
        <v>1.3300000000000001E-2</v>
      </c>
    </row>
    <row r="18" spans="24:26" ht="16" x14ac:dyDescent="0.4">
      <c r="X18" s="137">
        <v>44986</v>
      </c>
      <c r="Y18" s="135">
        <v>0.13500000000000001</v>
      </c>
      <c r="Z18" s="131">
        <v>1.47E-2</v>
      </c>
    </row>
    <row r="19" spans="24:26" ht="16" x14ac:dyDescent="0.4">
      <c r="X19" s="136">
        <v>45017</v>
      </c>
      <c r="Y19" s="134">
        <v>0.15</v>
      </c>
      <c r="Z19" s="130">
        <v>1.47E-2</v>
      </c>
    </row>
    <row r="20" spans="24:26" ht="16" x14ac:dyDescent="0.4">
      <c r="X20" s="137">
        <v>45047</v>
      </c>
      <c r="Y20" s="135">
        <v>0.15</v>
      </c>
      <c r="Z20" s="131">
        <v>1.47E-2</v>
      </c>
    </row>
    <row r="21" spans="24:26" ht="16" x14ac:dyDescent="0.4">
      <c r="X21" s="136">
        <v>45078</v>
      </c>
      <c r="Y21" s="134">
        <v>0.15</v>
      </c>
      <c r="Z21" s="130">
        <v>1.38E-2</v>
      </c>
    </row>
    <row r="22" spans="24:26" ht="16" x14ac:dyDescent="0.4">
      <c r="X22" s="137">
        <v>45108</v>
      </c>
      <c r="Y22" s="135">
        <v>0.14000000000000001</v>
      </c>
      <c r="Z22" s="131">
        <v>1.18E-2</v>
      </c>
    </row>
    <row r="23" spans="24:26" ht="16" x14ac:dyDescent="0.4">
      <c r="X23" s="136">
        <v>45139</v>
      </c>
      <c r="Y23" s="134">
        <v>0.12</v>
      </c>
      <c r="Z23" s="130">
        <v>1.2E-2</v>
      </c>
    </row>
    <row r="24" spans="24:26" ht="16" x14ac:dyDescent="0.4">
      <c r="X24" s="137">
        <v>45170</v>
      </c>
      <c r="Y24" s="135">
        <v>0.12</v>
      </c>
      <c r="Z24" s="131">
        <v>1.18E-2</v>
      </c>
    </row>
    <row r="25" spans="24:26" ht="16" x14ac:dyDescent="0.4">
      <c r="X25" s="136">
        <v>45200</v>
      </c>
      <c r="Y25" s="134">
        <v>0.12</v>
      </c>
      <c r="Z25" s="132">
        <v>1.2307627734694333E-2</v>
      </c>
    </row>
    <row r="26" spans="24:26" ht="16" x14ac:dyDescent="0.4">
      <c r="X26" s="137">
        <v>45231</v>
      </c>
      <c r="Y26" s="135">
        <v>0.13</v>
      </c>
      <c r="Z26" s="138">
        <v>1.2307627734694333E-2</v>
      </c>
    </row>
    <row r="27" spans="24:26" ht="16" x14ac:dyDescent="0.4">
      <c r="X27" s="136">
        <v>45261</v>
      </c>
      <c r="Y27" s="134">
        <v>0.13</v>
      </c>
      <c r="Z27" s="132">
        <v>1.2307627734694333E-2</v>
      </c>
    </row>
    <row r="28" spans="24:26" ht="16" x14ac:dyDescent="0.4">
      <c r="X28" s="137">
        <v>45292</v>
      </c>
      <c r="Y28" s="135">
        <v>0.13</v>
      </c>
      <c r="Z28" s="138">
        <v>1.1823071526691046E-2</v>
      </c>
    </row>
    <row r="29" spans="24:26" ht="16" x14ac:dyDescent="0.4">
      <c r="X29" s="136">
        <v>45323</v>
      </c>
      <c r="Y29" s="134">
        <v>0.12</v>
      </c>
      <c r="Z29" s="132">
        <v>1.18E-2</v>
      </c>
    </row>
    <row r="30" spans="24:26" ht="16" x14ac:dyDescent="0.4">
      <c r="X30" s="137">
        <v>45352</v>
      </c>
      <c r="Y30" s="135">
        <v>0.12</v>
      </c>
      <c r="Z30" s="131">
        <v>1.17E-2</v>
      </c>
    </row>
    <row r="31" spans="24:26" ht="16" x14ac:dyDescent="0.4">
      <c r="X31" s="136">
        <v>45383</v>
      </c>
      <c r="Y31" s="134">
        <v>0.12</v>
      </c>
      <c r="Z31" s="130">
        <v>1.1900000000000001E-2</v>
      </c>
    </row>
    <row r="32" spans="24:26" ht="16" x14ac:dyDescent="0.4">
      <c r="X32" s="217">
        <v>45413</v>
      </c>
      <c r="Y32" s="218">
        <v>0.12</v>
      </c>
      <c r="Z32" s="219">
        <v>1.1900000000000001E-2</v>
      </c>
    </row>
    <row r="33" spans="24:26" ht="16" x14ac:dyDescent="0.4">
      <c r="X33" s="136">
        <v>45444</v>
      </c>
      <c r="Y33" s="134">
        <v>0.18</v>
      </c>
      <c r="Z33" s="130">
        <v>1.7999999999999999E-2</v>
      </c>
    </row>
    <row r="34" spans="24:26" ht="16" x14ac:dyDescent="0.4">
      <c r="X34" s="217">
        <v>45474</v>
      </c>
      <c r="Y34" s="218">
        <v>0.13500000000000001</v>
      </c>
      <c r="Z34" s="219">
        <v>1.34E-2</v>
      </c>
    </row>
    <row r="35" spans="24:26" ht="16" x14ac:dyDescent="0.4">
      <c r="X35" s="136">
        <v>45505</v>
      </c>
      <c r="Y35" s="134">
        <v>0.13500000000000001</v>
      </c>
      <c r="Z35" s="130">
        <v>1.34E-2</v>
      </c>
    </row>
    <row r="36" spans="24:26" ht="16" x14ac:dyDescent="0.4">
      <c r="X36" s="217">
        <v>45536</v>
      </c>
      <c r="Y36" s="218">
        <v>0.13500000000000001</v>
      </c>
      <c r="Z36" s="219">
        <v>1.3599999999999999E-2</v>
      </c>
    </row>
    <row r="37" spans="24:26" ht="16" x14ac:dyDescent="0.4">
      <c r="X37" s="136">
        <v>45566</v>
      </c>
      <c r="Y37" s="134">
        <v>0.13500000000000001</v>
      </c>
      <c r="Z37" s="130">
        <v>1.3599999999999999E-2</v>
      </c>
    </row>
    <row r="38" spans="24:26" ht="16" x14ac:dyDescent="0.4">
      <c r="X38" s="136">
        <v>45597</v>
      </c>
      <c r="Y38" s="134">
        <v>0.13500000000000001</v>
      </c>
      <c r="Z38" s="130">
        <v>1.3599999999999999E-2</v>
      </c>
    </row>
    <row r="39" spans="24:26" ht="16" x14ac:dyDescent="0.4">
      <c r="X39" s="136">
        <v>45627</v>
      </c>
      <c r="Y39" s="134">
        <v>0.14000000000000001</v>
      </c>
      <c r="Z39" s="130">
        <v>1.43E-2</v>
      </c>
    </row>
  </sheetData>
  <mergeCells count="1">
    <mergeCell ref="B2:G2"/>
  </mergeCells>
  <pageMargins left="0.511811024" right="0.511811024" top="0.78740157499999996" bottom="0.78740157499999996" header="0.31496062000000002" footer="0.31496062000000002"/>
  <drawing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Planilha5"/>
  <dimension ref="B1:AN33"/>
  <sheetViews>
    <sheetView showGridLines="0" topLeftCell="A4" zoomScale="63" zoomScaleNormal="63" workbookViewId="0">
      <selection activeCell="G8" sqref="G8"/>
    </sheetView>
  </sheetViews>
  <sheetFormatPr defaultColWidth="8.81640625" defaultRowHeight="16" x14ac:dyDescent="0.4"/>
  <cols>
    <col min="1" max="1" width="17.36328125" style="1" customWidth="1"/>
    <col min="2" max="2" width="14.1796875" style="2" customWidth="1"/>
    <col min="3" max="3" width="17.08984375" style="1" customWidth="1"/>
    <col min="4" max="4" width="18.81640625" style="1" customWidth="1"/>
    <col min="5" max="5" width="8.81640625" style="1"/>
    <col min="6" max="6" width="21.08984375" style="1" bestFit="1" customWidth="1"/>
    <col min="7" max="7" width="12" style="1" customWidth="1"/>
    <col min="8" max="8" width="12" style="1" bestFit="1" customWidth="1"/>
    <col min="9" max="10" width="12.90625" style="1" bestFit="1" customWidth="1"/>
    <col min="11" max="11" width="12.90625" style="1" customWidth="1"/>
    <col min="12" max="13" width="12.36328125" style="1" bestFit="1" customWidth="1"/>
    <col min="14" max="14" width="12.90625" style="1" customWidth="1"/>
    <col min="15" max="15" width="12.90625" style="1" bestFit="1" customWidth="1"/>
    <col min="16" max="17" width="12.36328125" style="1" bestFit="1" customWidth="1"/>
    <col min="18" max="18" width="12" style="1" bestFit="1" customWidth="1"/>
    <col min="19" max="19" width="12.36328125" style="1" bestFit="1" customWidth="1"/>
    <col min="20" max="23" width="12.90625" style="1" bestFit="1" customWidth="1"/>
    <col min="24" max="24" width="12.36328125" style="1" bestFit="1" customWidth="1"/>
    <col min="25" max="26" width="12" style="1" bestFit="1" customWidth="1"/>
    <col min="27" max="27" width="12.90625" style="1" customWidth="1"/>
    <col min="28" max="29" width="12.90625" style="1" bestFit="1" customWidth="1"/>
    <col min="30" max="30" width="12.36328125" style="1" bestFit="1" customWidth="1"/>
    <col min="31" max="31" width="12.90625" style="1" customWidth="1"/>
    <col min="32" max="32" width="12.90625" style="1" bestFit="1" customWidth="1"/>
    <col min="33" max="33" width="10.36328125" style="1" bestFit="1" customWidth="1"/>
    <col min="34" max="34" width="9.81640625" style="1" bestFit="1" customWidth="1"/>
    <col min="35" max="38" width="10.36328125" style="1" bestFit="1" customWidth="1"/>
    <col min="39" max="39" width="9.6328125" style="1" bestFit="1" customWidth="1"/>
    <col min="40" max="16384" width="8.81640625" style="1"/>
  </cols>
  <sheetData>
    <row r="1" spans="2:40" s="24" customFormat="1" x14ac:dyDescent="0.4">
      <c r="B1" s="50"/>
    </row>
    <row r="2" spans="2:40" s="24" customFormat="1" ht="33.65" customHeight="1" x14ac:dyDescent="0.4">
      <c r="B2" s="227" t="s">
        <v>112</v>
      </c>
      <c r="C2" s="227"/>
      <c r="D2" s="227"/>
    </row>
    <row r="3" spans="2:40" s="24" customFormat="1" ht="19.25" customHeight="1" x14ac:dyDescent="0.4">
      <c r="B3" s="50"/>
    </row>
    <row r="4" spans="2:40" ht="28.75" customHeight="1" x14ac:dyDescent="0.4">
      <c r="I4"/>
    </row>
    <row r="5" spans="2:40" x14ac:dyDescent="0.4">
      <c r="B5" s="230" t="s">
        <v>93</v>
      </c>
      <c r="C5" s="230"/>
      <c r="D5" s="230"/>
      <c r="F5" s="44"/>
      <c r="G5" s="222">
        <v>45627</v>
      </c>
      <c r="H5" s="118">
        <v>45597</v>
      </c>
      <c r="I5" s="118">
        <v>45566</v>
      </c>
      <c r="J5" s="118">
        <v>45536</v>
      </c>
      <c r="K5" s="118">
        <v>45505</v>
      </c>
      <c r="L5" s="118">
        <v>45474</v>
      </c>
      <c r="M5" s="118">
        <v>45444</v>
      </c>
      <c r="N5" s="118">
        <v>45413</v>
      </c>
      <c r="O5" s="118">
        <v>45383</v>
      </c>
      <c r="P5" s="118">
        <v>45352</v>
      </c>
      <c r="Q5" s="118">
        <v>45323</v>
      </c>
      <c r="R5" s="118">
        <v>45292</v>
      </c>
      <c r="S5" s="118">
        <v>45261</v>
      </c>
      <c r="T5" s="118">
        <v>45231</v>
      </c>
      <c r="U5" s="118">
        <v>45200</v>
      </c>
      <c r="V5" s="118">
        <v>45170</v>
      </c>
      <c r="W5" s="118">
        <v>45139</v>
      </c>
      <c r="X5" s="118">
        <v>45108</v>
      </c>
      <c r="Y5" s="118">
        <v>45078</v>
      </c>
      <c r="Z5" s="118">
        <v>45047</v>
      </c>
      <c r="AA5" s="118">
        <v>45017</v>
      </c>
      <c r="AB5" s="118">
        <v>44986</v>
      </c>
      <c r="AC5" s="118">
        <v>44958</v>
      </c>
      <c r="AD5" s="118">
        <v>44927</v>
      </c>
      <c r="AE5" s="118">
        <v>44896</v>
      </c>
      <c r="AF5" s="118">
        <v>44866</v>
      </c>
      <c r="AG5" s="118">
        <v>44835</v>
      </c>
      <c r="AH5" s="118">
        <v>44805</v>
      </c>
      <c r="AI5" s="118">
        <v>44774</v>
      </c>
      <c r="AJ5" s="118">
        <v>44743</v>
      </c>
      <c r="AK5" s="118">
        <v>44713</v>
      </c>
      <c r="AL5" s="118">
        <v>44682</v>
      </c>
      <c r="AM5" s="118">
        <v>44652</v>
      </c>
      <c r="AN5" s="118">
        <v>44621</v>
      </c>
    </row>
    <row r="6" spans="2:40" ht="18" customHeight="1" x14ac:dyDescent="0.4">
      <c r="B6" s="108" t="s">
        <v>90</v>
      </c>
      <c r="C6" s="113" t="s">
        <v>94</v>
      </c>
      <c r="D6" s="108" t="s">
        <v>95</v>
      </c>
      <c r="F6" s="119" t="s">
        <v>96</v>
      </c>
      <c r="G6" s="51">
        <v>9.77</v>
      </c>
      <c r="H6" s="51">
        <v>9.9</v>
      </c>
      <c r="I6" s="51">
        <v>9.94</v>
      </c>
      <c r="J6" s="51">
        <v>9.91</v>
      </c>
      <c r="K6" s="51">
        <v>10.0654518708113</v>
      </c>
      <c r="L6" s="51">
        <v>10.084053314213804</v>
      </c>
      <c r="M6" s="51">
        <v>10.025908818475084</v>
      </c>
      <c r="N6" s="51">
        <v>10.119999999999999</v>
      </c>
      <c r="O6" s="51">
        <v>10.101000000000001</v>
      </c>
      <c r="P6" s="51">
        <v>10.141999999999999</v>
      </c>
      <c r="Q6" s="51">
        <v>10.127000000000001</v>
      </c>
      <c r="R6" s="51">
        <v>10.15</v>
      </c>
      <c r="S6" s="51">
        <v>10.147</v>
      </c>
      <c r="T6" s="51">
        <v>10.16</v>
      </c>
      <c r="U6" s="51">
        <v>10.156000000000001</v>
      </c>
      <c r="V6" s="51">
        <v>10.151</v>
      </c>
      <c r="W6" s="51">
        <v>10.146000000000001</v>
      </c>
      <c r="X6" s="51">
        <v>10.135999999999999</v>
      </c>
      <c r="Y6" s="51">
        <v>10.156000000000001</v>
      </c>
      <c r="Z6" s="51">
        <v>10.231999999999999</v>
      </c>
      <c r="AA6" s="51">
        <v>10.178000000000001</v>
      </c>
      <c r="AB6" s="51">
        <v>10.215</v>
      </c>
      <c r="AC6" s="51">
        <v>10.204000000000001</v>
      </c>
      <c r="AD6" s="51">
        <v>10.212</v>
      </c>
      <c r="AE6" s="51">
        <v>10.352</v>
      </c>
      <c r="AF6" s="51">
        <v>9.9190000000000005</v>
      </c>
      <c r="AG6" s="51">
        <v>9.9359999999999999</v>
      </c>
      <c r="AH6" s="51">
        <v>10.06</v>
      </c>
      <c r="AI6" s="51">
        <v>10.006</v>
      </c>
      <c r="AJ6" s="51">
        <v>10.005000000000001</v>
      </c>
      <c r="AK6" s="51">
        <v>10.003</v>
      </c>
      <c r="AL6" s="51">
        <v>10.007999999999999</v>
      </c>
      <c r="AM6" s="51">
        <v>10.004</v>
      </c>
      <c r="AN6" s="51">
        <v>9.9380000000000006</v>
      </c>
    </row>
    <row r="7" spans="2:40" x14ac:dyDescent="0.4">
      <c r="B7" s="109">
        <v>44835</v>
      </c>
      <c r="C7" s="114">
        <v>98</v>
      </c>
      <c r="D7" s="110">
        <v>505365.76000000001</v>
      </c>
      <c r="F7" s="119" t="s">
        <v>97</v>
      </c>
      <c r="G7" s="52">
        <v>8.6300000000000008</v>
      </c>
      <c r="H7" s="52">
        <v>9.5500000000000007</v>
      </c>
      <c r="I7" s="52">
        <v>10</v>
      </c>
      <c r="J7" s="52">
        <v>10.36</v>
      </c>
      <c r="K7" s="52">
        <v>10.55000019073486</v>
      </c>
      <c r="L7" s="52">
        <v>10.54</v>
      </c>
      <c r="M7" s="52">
        <v>10.35999965667725</v>
      </c>
      <c r="N7" s="52">
        <v>10.25</v>
      </c>
      <c r="O7" s="52">
        <v>10.1</v>
      </c>
      <c r="P7" s="52">
        <v>10.029999999999999</v>
      </c>
      <c r="Q7" s="52">
        <v>10</v>
      </c>
      <c r="R7" s="52">
        <v>10.1</v>
      </c>
      <c r="S7" s="52">
        <v>10.18</v>
      </c>
      <c r="T7" s="52">
        <v>9.8800000000000008</v>
      </c>
      <c r="U7" s="52">
        <v>10.14</v>
      </c>
      <c r="V7" s="52">
        <v>10.09</v>
      </c>
      <c r="W7" s="52">
        <v>10.26</v>
      </c>
      <c r="X7" s="52">
        <v>10.47</v>
      </c>
      <c r="Y7" s="52">
        <v>10.25</v>
      </c>
      <c r="Z7" s="52">
        <v>10.18</v>
      </c>
      <c r="AA7" s="52">
        <v>9.6999999999999993</v>
      </c>
      <c r="AB7" s="52">
        <v>9.9700000000000006</v>
      </c>
      <c r="AC7" s="52">
        <v>10.27</v>
      </c>
      <c r="AD7" s="52">
        <v>10.5</v>
      </c>
      <c r="AE7" s="52">
        <v>10.8</v>
      </c>
      <c r="AF7" s="52">
        <v>10.119999999999999</v>
      </c>
      <c r="AG7" s="52">
        <v>10.49</v>
      </c>
      <c r="AH7" s="49"/>
      <c r="AI7" s="49"/>
      <c r="AJ7" s="49"/>
      <c r="AK7" s="49"/>
      <c r="AL7" s="49"/>
      <c r="AM7" s="49"/>
      <c r="AN7" s="49"/>
    </row>
    <row r="8" spans="2:40" x14ac:dyDescent="0.4">
      <c r="B8" s="111">
        <v>44866</v>
      </c>
      <c r="C8" s="115">
        <v>1092</v>
      </c>
      <c r="D8" s="112">
        <v>1007357.79</v>
      </c>
      <c r="F8" s="2"/>
      <c r="G8" s="2"/>
      <c r="H8" s="2"/>
      <c r="I8"/>
      <c r="J8" s="2"/>
      <c r="K8" s="2"/>
      <c r="L8" s="2"/>
    </row>
    <row r="9" spans="2:40" x14ac:dyDescent="0.4">
      <c r="B9" s="109">
        <v>44896</v>
      </c>
      <c r="C9" s="114">
        <v>436</v>
      </c>
      <c r="D9" s="110">
        <v>407368.71</v>
      </c>
    </row>
    <row r="10" spans="2:40" x14ac:dyDescent="0.4">
      <c r="B10" s="111">
        <v>44927</v>
      </c>
      <c r="C10" s="116">
        <v>428</v>
      </c>
      <c r="D10" s="112">
        <v>8422438.2899999991</v>
      </c>
      <c r="F10" s="3"/>
      <c r="G10" s="3"/>
      <c r="H10" s="3"/>
      <c r="I10" s="3"/>
      <c r="J10" s="3"/>
      <c r="K10" s="3"/>
      <c r="L10" s="3"/>
    </row>
    <row r="11" spans="2:40" x14ac:dyDescent="0.4">
      <c r="B11" s="109">
        <v>44958</v>
      </c>
      <c r="C11" s="114">
        <v>469</v>
      </c>
      <c r="D11" s="110">
        <v>234280.07</v>
      </c>
    </row>
    <row r="12" spans="2:40" x14ac:dyDescent="0.4">
      <c r="B12" s="111">
        <v>44986</v>
      </c>
      <c r="C12" s="115">
        <v>1186</v>
      </c>
      <c r="D12" s="112">
        <v>471466.68</v>
      </c>
    </row>
    <row r="13" spans="2:40" x14ac:dyDescent="0.4">
      <c r="B13" s="109">
        <v>45017</v>
      </c>
      <c r="C13" s="117">
        <v>2627</v>
      </c>
      <c r="D13" s="110">
        <v>2434667</v>
      </c>
    </row>
    <row r="14" spans="2:40" x14ac:dyDescent="0.4">
      <c r="B14" s="111">
        <v>45047</v>
      </c>
      <c r="C14" s="115">
        <v>10622</v>
      </c>
      <c r="D14" s="112">
        <v>3207443.76</v>
      </c>
    </row>
    <row r="15" spans="2:40" x14ac:dyDescent="0.4">
      <c r="B15" s="109">
        <v>45078</v>
      </c>
      <c r="C15" s="117">
        <v>9923</v>
      </c>
      <c r="D15" s="110">
        <v>7051253.3700000001</v>
      </c>
    </row>
    <row r="16" spans="2:40" x14ac:dyDescent="0.4">
      <c r="B16" s="111">
        <v>45108</v>
      </c>
      <c r="C16" s="115">
        <v>5082</v>
      </c>
      <c r="D16" s="112">
        <v>1865686.46</v>
      </c>
    </row>
    <row r="17" spans="2:4" x14ac:dyDescent="0.4">
      <c r="B17" s="109">
        <v>45139</v>
      </c>
      <c r="C17" s="117">
        <v>19699</v>
      </c>
      <c r="D17" s="110">
        <v>4650398.57</v>
      </c>
    </row>
    <row r="18" spans="2:4" x14ac:dyDescent="0.4">
      <c r="B18" s="111">
        <v>45170</v>
      </c>
      <c r="C18" s="115">
        <v>9906</v>
      </c>
      <c r="D18" s="112">
        <v>5374799.7300000004</v>
      </c>
    </row>
    <row r="19" spans="2:4" x14ac:dyDescent="0.4">
      <c r="B19" s="109">
        <v>45200</v>
      </c>
      <c r="C19" s="117">
        <v>5316</v>
      </c>
      <c r="D19" s="110">
        <v>1911237.9</v>
      </c>
    </row>
    <row r="20" spans="2:4" x14ac:dyDescent="0.4">
      <c r="B20" s="111">
        <v>45231</v>
      </c>
      <c r="C20" s="115">
        <v>18533</v>
      </c>
      <c r="D20" s="112">
        <v>3701660.66</v>
      </c>
    </row>
    <row r="21" spans="2:4" x14ac:dyDescent="0.4">
      <c r="B21" s="109">
        <v>45261</v>
      </c>
      <c r="C21" s="117">
        <v>24833</v>
      </c>
      <c r="D21" s="110">
        <v>5157072.5199999996</v>
      </c>
    </row>
    <row r="22" spans="2:4" x14ac:dyDescent="0.4">
      <c r="B22" s="111">
        <v>45292</v>
      </c>
      <c r="C22" s="115">
        <v>20230</v>
      </c>
      <c r="D22" s="112">
        <v>4706635.8600000003</v>
      </c>
    </row>
    <row r="23" spans="2:4" x14ac:dyDescent="0.4">
      <c r="B23" s="109">
        <v>45323</v>
      </c>
      <c r="C23" s="117">
        <v>14194</v>
      </c>
      <c r="D23" s="110">
        <v>8411156.9800000004</v>
      </c>
    </row>
    <row r="24" spans="2:4" x14ac:dyDescent="0.4">
      <c r="B24" s="111">
        <v>45352</v>
      </c>
      <c r="C24" s="115">
        <v>13613</v>
      </c>
      <c r="D24" s="112">
        <v>5199978.7</v>
      </c>
    </row>
    <row r="25" spans="2:4" x14ac:dyDescent="0.4">
      <c r="B25" s="109">
        <v>45383</v>
      </c>
      <c r="C25" s="117">
        <v>14710</v>
      </c>
      <c r="D25" s="110">
        <v>4253789.3</v>
      </c>
    </row>
    <row r="26" spans="2:4" x14ac:dyDescent="0.4">
      <c r="B26" s="111">
        <v>45413</v>
      </c>
      <c r="C26" s="115">
        <v>11930</v>
      </c>
      <c r="D26" s="112">
        <v>12975314.42</v>
      </c>
    </row>
    <row r="27" spans="2:4" x14ac:dyDescent="0.4">
      <c r="B27" s="109">
        <v>45444</v>
      </c>
      <c r="C27" s="117">
        <v>17217</v>
      </c>
      <c r="D27" s="110">
        <v>5555459.8300000001</v>
      </c>
    </row>
    <row r="28" spans="2:4" x14ac:dyDescent="0.4">
      <c r="B28" s="111">
        <v>45474</v>
      </c>
      <c r="C28" s="115">
        <v>20207</v>
      </c>
      <c r="D28" s="112">
        <v>6218191.9900000002</v>
      </c>
    </row>
    <row r="29" spans="2:4" x14ac:dyDescent="0.4">
      <c r="B29" s="109">
        <v>45505</v>
      </c>
      <c r="C29" s="117">
        <v>32926</v>
      </c>
      <c r="D29" s="110">
        <v>13080319.02</v>
      </c>
    </row>
    <row r="30" spans="2:4" x14ac:dyDescent="0.4">
      <c r="B30" s="111">
        <v>45536</v>
      </c>
      <c r="C30" s="115">
        <v>24945</v>
      </c>
      <c r="D30" s="112">
        <v>8796394.1300000008</v>
      </c>
    </row>
    <row r="31" spans="2:4" x14ac:dyDescent="0.4">
      <c r="B31" s="109">
        <v>45566</v>
      </c>
      <c r="C31" s="117">
        <v>62174</v>
      </c>
      <c r="D31" s="110">
        <v>19788478.050000001</v>
      </c>
    </row>
    <row r="32" spans="2:4" x14ac:dyDescent="0.4">
      <c r="B32" s="111">
        <v>45597</v>
      </c>
      <c r="C32" s="115">
        <v>66892</v>
      </c>
      <c r="D32" s="112">
        <v>20422969.850000001</v>
      </c>
    </row>
    <row r="33" spans="2:4" x14ac:dyDescent="0.4">
      <c r="B33" s="111">
        <v>45627</v>
      </c>
      <c r="C33" s="115">
        <v>74123</v>
      </c>
      <c r="D33" s="112">
        <v>18514726.57</v>
      </c>
    </row>
  </sheetData>
  <mergeCells count="2">
    <mergeCell ref="B5:D5"/>
    <mergeCell ref="B2:D2"/>
  </mergeCells>
  <pageMargins left="0.511811024" right="0.511811024" top="0.78740157499999996" bottom="0.78740157499999996" header="0.31496062000000002" footer="0.31496062000000002"/>
  <pageSetup paperSize="9" orientation="portrait" horizontalDpi="0"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Planilha6"/>
  <dimension ref="B1:S44"/>
  <sheetViews>
    <sheetView showGridLines="0" zoomScale="72" zoomScaleNormal="72" workbookViewId="0">
      <selection activeCell="S28" sqref="S28"/>
    </sheetView>
  </sheetViews>
  <sheetFormatPr defaultRowHeight="14.5" x14ac:dyDescent="0.35"/>
  <cols>
    <col min="1" max="1" width="15.1796875" customWidth="1"/>
    <col min="2" max="2" width="12.1796875" customWidth="1"/>
    <col min="3" max="3" width="16.08984375" customWidth="1"/>
    <col min="6" max="6" width="11.81640625" bestFit="1" customWidth="1"/>
    <col min="7" max="8" width="15.81640625" bestFit="1" customWidth="1"/>
    <col min="13" max="13" width="8.81640625" customWidth="1"/>
    <col min="14" max="14" width="11.81640625" bestFit="1" customWidth="1"/>
    <col min="15" max="15" width="15.81640625" bestFit="1" customWidth="1"/>
  </cols>
  <sheetData>
    <row r="1" spans="2:19" s="43" customFormat="1" ht="13.5" customHeight="1" x14ac:dyDescent="0.35"/>
    <row r="2" spans="2:19" s="43" customFormat="1" x14ac:dyDescent="0.35">
      <c r="B2" s="232" t="s">
        <v>99</v>
      </c>
      <c r="C2" s="233"/>
      <c r="D2" s="233"/>
    </row>
    <row r="3" spans="2:19" s="43" customFormat="1" x14ac:dyDescent="0.35">
      <c r="B3" s="233"/>
      <c r="C3" s="233"/>
      <c r="D3" s="233"/>
    </row>
    <row r="4" spans="2:19" s="43" customFormat="1" ht="14.4" customHeight="1" x14ac:dyDescent="0.35">
      <c r="E4" s="104"/>
    </row>
    <row r="5" spans="2:19" ht="14.4" customHeight="1" x14ac:dyDescent="0.4">
      <c r="B5" s="1"/>
      <c r="C5" s="1"/>
      <c r="D5" s="1"/>
      <c r="E5" s="105"/>
      <c r="F5" s="1"/>
      <c r="G5" s="1"/>
      <c r="H5" s="1"/>
      <c r="I5" s="1"/>
      <c r="J5" s="1"/>
      <c r="K5" s="1"/>
      <c r="L5" s="1"/>
      <c r="M5" s="1"/>
      <c r="N5" s="1"/>
      <c r="O5" s="1"/>
      <c r="P5" s="1"/>
    </row>
    <row r="6" spans="2:19" ht="19.5" x14ac:dyDescent="0.4">
      <c r="B6" s="231" t="s">
        <v>98</v>
      </c>
      <c r="C6" s="231"/>
      <c r="D6" s="1"/>
      <c r="E6" s="106"/>
      <c r="F6" s="1"/>
      <c r="G6" s="1"/>
      <c r="H6" s="1"/>
      <c r="I6" s="1"/>
      <c r="J6" s="1"/>
      <c r="K6" s="1"/>
      <c r="L6" s="1"/>
      <c r="M6" s="1"/>
      <c r="N6" s="1"/>
      <c r="O6" s="1"/>
      <c r="P6" s="1"/>
    </row>
    <row r="7" spans="2:19" ht="28.75" customHeight="1" x14ac:dyDescent="0.4">
      <c r="B7" s="120" t="s">
        <v>90</v>
      </c>
      <c r="C7" s="121" t="s">
        <v>99</v>
      </c>
      <c r="D7" s="1"/>
      <c r="E7" s="1"/>
      <c r="F7" s="1"/>
      <c r="G7" s="1"/>
      <c r="H7" s="1"/>
      <c r="I7" s="1"/>
      <c r="J7" s="1"/>
      <c r="K7" s="1"/>
      <c r="L7" s="1"/>
      <c r="M7" s="1"/>
      <c r="N7" s="1"/>
      <c r="O7" s="1"/>
      <c r="P7" s="1"/>
    </row>
    <row r="8" spans="2:19" ht="18.5" x14ac:dyDescent="0.5">
      <c r="B8" s="125">
        <v>44621</v>
      </c>
      <c r="C8" s="122">
        <v>3</v>
      </c>
      <c r="D8" s="1"/>
      <c r="E8" s="106"/>
      <c r="F8" s="1"/>
      <c r="G8" s="1"/>
      <c r="H8" s="1"/>
      <c r="I8" s="1"/>
      <c r="J8" s="1"/>
      <c r="K8" s="1"/>
      <c r="L8" s="1"/>
      <c r="M8" s="1"/>
      <c r="N8" s="1"/>
      <c r="O8" s="1"/>
      <c r="P8" s="1"/>
    </row>
    <row r="9" spans="2:19" ht="18.5" x14ac:dyDescent="0.5">
      <c r="B9" s="126">
        <v>44652</v>
      </c>
      <c r="C9" s="123">
        <v>3</v>
      </c>
      <c r="D9" s="1"/>
      <c r="E9" s="1"/>
      <c r="F9" s="1"/>
      <c r="G9" s="1"/>
      <c r="H9" s="1"/>
      <c r="I9" s="1"/>
      <c r="J9" s="1"/>
      <c r="K9" s="1"/>
      <c r="L9" s="1"/>
      <c r="M9" s="1"/>
      <c r="N9" s="1"/>
      <c r="O9" s="1"/>
      <c r="P9" s="1"/>
    </row>
    <row r="10" spans="2:19" ht="18.5" x14ac:dyDescent="0.5">
      <c r="B10" s="125">
        <v>44682</v>
      </c>
      <c r="C10" s="122">
        <v>74</v>
      </c>
      <c r="D10" s="1"/>
      <c r="E10" s="1"/>
      <c r="F10" s="1"/>
      <c r="G10" s="1"/>
      <c r="H10" s="1"/>
      <c r="I10" s="1"/>
      <c r="J10" s="1"/>
      <c r="K10" s="1"/>
      <c r="L10" s="1"/>
      <c r="M10" s="1"/>
      <c r="N10" s="1"/>
      <c r="O10" s="1"/>
      <c r="P10" s="1"/>
      <c r="S10" s="19"/>
    </row>
    <row r="11" spans="2:19" ht="18.5" x14ac:dyDescent="0.5">
      <c r="B11" s="126">
        <v>44713</v>
      </c>
      <c r="C11" s="123">
        <v>88</v>
      </c>
      <c r="D11" s="1"/>
      <c r="E11" s="1"/>
      <c r="F11" s="1"/>
      <c r="G11" s="1"/>
      <c r="H11" s="1"/>
      <c r="I11" s="1"/>
      <c r="J11" s="1"/>
      <c r="K11" s="1"/>
      <c r="L11" s="1"/>
      <c r="M11" s="1"/>
      <c r="N11" s="1"/>
      <c r="O11" s="1"/>
      <c r="P11" s="1"/>
    </row>
    <row r="12" spans="2:19" ht="18.5" x14ac:dyDescent="0.5">
      <c r="B12" s="125">
        <v>44743</v>
      </c>
      <c r="C12" s="122">
        <v>88</v>
      </c>
      <c r="D12" s="1"/>
      <c r="E12" s="1"/>
      <c r="F12" s="1"/>
      <c r="G12" s="1"/>
      <c r="H12" s="1"/>
      <c r="I12" s="1"/>
      <c r="J12" s="1"/>
      <c r="K12" s="1"/>
      <c r="L12" s="1"/>
      <c r="M12" s="1"/>
      <c r="N12" s="1"/>
      <c r="O12" s="1"/>
      <c r="P12" s="1"/>
    </row>
    <row r="13" spans="2:19" ht="18.5" x14ac:dyDescent="0.5">
      <c r="B13" s="126">
        <v>44774</v>
      </c>
      <c r="C13" s="123">
        <v>88</v>
      </c>
      <c r="D13" s="1"/>
      <c r="E13" s="1"/>
      <c r="F13" s="1"/>
      <c r="G13" s="1"/>
      <c r="H13" s="1"/>
      <c r="I13" s="1"/>
      <c r="J13" s="1"/>
      <c r="K13" s="1"/>
      <c r="L13" s="1"/>
      <c r="M13" s="1"/>
      <c r="N13" s="1"/>
      <c r="O13" s="1"/>
      <c r="P13" s="1"/>
    </row>
    <row r="14" spans="2:19" ht="18.5" x14ac:dyDescent="0.5">
      <c r="B14" s="125">
        <v>44805</v>
      </c>
      <c r="C14" s="122">
        <v>97</v>
      </c>
      <c r="D14" s="1"/>
      <c r="E14" s="1"/>
      <c r="F14" s="1"/>
      <c r="G14" s="1"/>
      <c r="H14" s="1"/>
      <c r="I14" s="1"/>
      <c r="J14" s="1"/>
      <c r="K14" s="1"/>
      <c r="L14" s="1"/>
      <c r="M14" s="1"/>
      <c r="N14" s="1"/>
      <c r="O14" s="1"/>
      <c r="P14" s="1"/>
    </row>
    <row r="15" spans="2:19" ht="18.5" x14ac:dyDescent="0.5">
      <c r="B15" s="126">
        <v>44835</v>
      </c>
      <c r="C15" s="123">
        <v>142</v>
      </c>
      <c r="D15" s="1"/>
      <c r="E15" s="1"/>
      <c r="F15" s="1"/>
      <c r="G15" s="1"/>
      <c r="H15" s="1"/>
      <c r="I15" s="1"/>
      <c r="J15" s="1"/>
      <c r="K15" s="1"/>
      <c r="L15" s="1"/>
      <c r="M15" s="1"/>
      <c r="N15" s="1"/>
      <c r="O15" s="1"/>
      <c r="P15" s="1"/>
    </row>
    <row r="16" spans="2:19" ht="18.5" x14ac:dyDescent="0.5">
      <c r="B16" s="125">
        <v>44866</v>
      </c>
      <c r="C16" s="122">
        <v>706</v>
      </c>
      <c r="D16" s="1"/>
      <c r="E16" s="105"/>
      <c r="F16" s="1"/>
      <c r="G16" s="1"/>
      <c r="H16" s="1"/>
      <c r="I16" s="1"/>
      <c r="J16" s="1"/>
      <c r="K16" s="1"/>
      <c r="L16" s="1"/>
      <c r="M16" s="1"/>
      <c r="N16" s="1"/>
      <c r="O16" s="1"/>
      <c r="P16" s="1"/>
    </row>
    <row r="17" spans="2:16" ht="18.5" x14ac:dyDescent="0.5">
      <c r="B17" s="126">
        <v>44896</v>
      </c>
      <c r="C17" s="123">
        <v>756</v>
      </c>
      <c r="D17" s="1"/>
      <c r="E17" s="1"/>
      <c r="F17" s="1"/>
      <c r="G17" s="1"/>
      <c r="H17" s="1"/>
      <c r="I17" s="1"/>
      <c r="J17" s="1"/>
      <c r="K17" s="1"/>
      <c r="L17" s="1"/>
      <c r="M17" s="1"/>
      <c r="N17" s="1"/>
      <c r="O17" s="1"/>
      <c r="P17" s="1"/>
    </row>
    <row r="18" spans="2:16" ht="18.5" x14ac:dyDescent="0.5">
      <c r="B18" s="125">
        <v>44927</v>
      </c>
      <c r="C18" s="122">
        <v>846</v>
      </c>
      <c r="D18" s="1"/>
      <c r="E18" s="1"/>
      <c r="F18" s="1"/>
      <c r="G18" s="1"/>
      <c r="H18" s="1"/>
      <c r="I18" s="1"/>
      <c r="J18" s="1"/>
      <c r="K18" s="1"/>
      <c r="L18" s="1"/>
      <c r="M18" s="1"/>
      <c r="N18" s="1"/>
      <c r="O18" s="1"/>
      <c r="P18" s="1"/>
    </row>
    <row r="19" spans="2:16" ht="18.5" x14ac:dyDescent="0.5">
      <c r="B19" s="126">
        <v>44958</v>
      </c>
      <c r="C19" s="123">
        <v>922</v>
      </c>
      <c r="D19" s="1"/>
      <c r="E19" s="1"/>
      <c r="F19" s="1"/>
      <c r="G19" s="1"/>
      <c r="H19" s="1"/>
      <c r="I19" s="1"/>
      <c r="J19" s="1"/>
      <c r="K19" s="1"/>
      <c r="L19" s="1"/>
      <c r="M19" s="1"/>
      <c r="N19" s="1"/>
      <c r="O19" s="1"/>
      <c r="P19" s="1"/>
    </row>
    <row r="20" spans="2:16" ht="18.5" x14ac:dyDescent="0.5">
      <c r="B20" s="125">
        <v>44986</v>
      </c>
      <c r="C20" s="122">
        <v>1056</v>
      </c>
      <c r="D20" s="1"/>
      <c r="E20" s="1"/>
      <c r="F20" s="1"/>
      <c r="G20" s="1"/>
      <c r="H20" s="1"/>
      <c r="I20" s="1"/>
      <c r="J20" s="1"/>
      <c r="K20" s="1"/>
      <c r="L20" s="1"/>
      <c r="M20" s="1"/>
      <c r="N20" s="1"/>
      <c r="O20" s="1"/>
      <c r="P20" s="1"/>
    </row>
    <row r="21" spans="2:16" ht="18.5" x14ac:dyDescent="0.5">
      <c r="B21" s="126">
        <v>45017</v>
      </c>
      <c r="C21" s="123">
        <v>1380</v>
      </c>
      <c r="D21" s="1"/>
      <c r="E21" s="1"/>
      <c r="F21" s="1"/>
      <c r="G21" s="1"/>
      <c r="H21" s="1"/>
      <c r="I21" s="1"/>
      <c r="J21" s="1"/>
      <c r="K21" s="1"/>
      <c r="L21" s="1"/>
      <c r="M21" s="1"/>
      <c r="N21" s="1"/>
      <c r="O21" s="1"/>
      <c r="P21" s="1"/>
    </row>
    <row r="22" spans="2:16" ht="18.5" x14ac:dyDescent="0.5">
      <c r="B22" s="125">
        <v>45047</v>
      </c>
      <c r="C22" s="122">
        <v>1822</v>
      </c>
      <c r="D22" s="1"/>
      <c r="E22" s="1"/>
      <c r="F22" s="1"/>
      <c r="G22" s="1"/>
      <c r="H22" s="1"/>
      <c r="I22" s="1"/>
      <c r="J22" s="1"/>
      <c r="K22" s="1"/>
      <c r="L22" s="1"/>
      <c r="M22" s="1"/>
      <c r="N22" s="1"/>
      <c r="O22" s="1"/>
      <c r="P22" s="1"/>
    </row>
    <row r="23" spans="2:16" ht="18.5" x14ac:dyDescent="0.5">
      <c r="B23" s="126">
        <v>45078</v>
      </c>
      <c r="C23" s="123">
        <v>2570</v>
      </c>
      <c r="D23" s="1"/>
      <c r="E23" s="1"/>
      <c r="F23" s="1"/>
      <c r="G23" s="1"/>
      <c r="H23" s="1"/>
      <c r="I23" s="1"/>
      <c r="J23" s="1"/>
      <c r="K23" s="1"/>
      <c r="L23" s="1"/>
      <c r="M23" s="1"/>
      <c r="N23" s="1"/>
      <c r="O23" s="1"/>
      <c r="P23" s="1"/>
    </row>
    <row r="24" spans="2:16" ht="18.5" x14ac:dyDescent="0.5">
      <c r="B24" s="125">
        <v>45108</v>
      </c>
      <c r="C24" s="122">
        <v>3507</v>
      </c>
      <c r="D24" s="1"/>
      <c r="E24" s="1"/>
      <c r="F24" s="1"/>
      <c r="G24" s="1"/>
      <c r="H24" s="1"/>
      <c r="I24" s="1"/>
      <c r="J24" s="1"/>
      <c r="K24" s="1"/>
      <c r="L24" s="1"/>
      <c r="M24" s="1"/>
      <c r="N24" s="1"/>
      <c r="O24" s="1"/>
      <c r="P24" s="1"/>
    </row>
    <row r="25" spans="2:16" ht="18.5" x14ac:dyDescent="0.5">
      <c r="B25" s="126">
        <v>45139</v>
      </c>
      <c r="C25" s="123">
        <v>4042</v>
      </c>
      <c r="D25" s="107"/>
      <c r="E25" s="107"/>
      <c r="F25" s="1"/>
      <c r="G25" s="1"/>
      <c r="H25" s="1"/>
      <c r="I25" s="1"/>
      <c r="J25" s="1"/>
      <c r="K25" s="1"/>
      <c r="L25" s="1"/>
      <c r="M25" s="1"/>
      <c r="N25" s="1"/>
      <c r="O25" s="1"/>
      <c r="P25" s="1"/>
    </row>
    <row r="26" spans="2:16" ht="18.5" x14ac:dyDescent="0.5">
      <c r="B26" s="125">
        <v>45170</v>
      </c>
      <c r="C26" s="122">
        <v>4553</v>
      </c>
      <c r="D26" s="107"/>
      <c r="E26" s="107"/>
      <c r="F26" s="1"/>
      <c r="G26" s="1"/>
      <c r="H26" s="1"/>
      <c r="I26" s="1"/>
      <c r="J26" s="1"/>
      <c r="K26" s="1"/>
      <c r="L26" s="1"/>
      <c r="M26" s="1"/>
      <c r="N26" s="1"/>
      <c r="O26" s="1"/>
      <c r="P26" s="1"/>
    </row>
    <row r="27" spans="2:16" ht="18.5" x14ac:dyDescent="0.5">
      <c r="B27" s="126">
        <v>45200</v>
      </c>
      <c r="C27" s="123">
        <v>4949</v>
      </c>
      <c r="D27" s="107"/>
      <c r="E27" s="107"/>
      <c r="F27" s="1"/>
      <c r="G27" s="1"/>
      <c r="H27" s="1"/>
      <c r="I27" s="1"/>
      <c r="J27" s="1"/>
      <c r="K27" s="1"/>
      <c r="L27" s="1"/>
      <c r="M27" s="1"/>
      <c r="N27" s="1"/>
      <c r="O27" s="1"/>
      <c r="P27" s="1"/>
    </row>
    <row r="28" spans="2:16" ht="18.5" x14ac:dyDescent="0.5">
      <c r="B28" s="125">
        <v>45231</v>
      </c>
      <c r="C28" s="122">
        <v>5565</v>
      </c>
      <c r="D28" s="107"/>
      <c r="E28" s="107"/>
      <c r="F28" s="1"/>
      <c r="G28" s="1"/>
      <c r="H28" s="1"/>
      <c r="I28" s="1"/>
      <c r="J28" s="1"/>
      <c r="K28" s="1"/>
      <c r="M28" s="1"/>
      <c r="N28" s="1"/>
      <c r="O28" s="1"/>
      <c r="P28" s="1"/>
    </row>
    <row r="29" spans="2:16" ht="18.5" x14ac:dyDescent="0.5">
      <c r="B29" s="126">
        <v>45261</v>
      </c>
      <c r="C29" s="123">
        <v>6123</v>
      </c>
      <c r="D29" s="107"/>
      <c r="E29" s="107"/>
      <c r="F29" s="1"/>
      <c r="G29" s="1"/>
      <c r="H29" s="1"/>
      <c r="I29" s="1"/>
      <c r="J29" s="1"/>
      <c r="K29" s="1"/>
      <c r="L29" s="1"/>
      <c r="M29" s="1"/>
      <c r="N29" s="1"/>
      <c r="O29" s="1"/>
      <c r="P29" s="1"/>
    </row>
    <row r="30" spans="2:16" ht="18.5" x14ac:dyDescent="0.5">
      <c r="B30" s="125">
        <v>45292</v>
      </c>
      <c r="C30" s="122">
        <v>6850</v>
      </c>
      <c r="D30" s="107"/>
      <c r="E30" s="107"/>
      <c r="F30" s="1"/>
      <c r="G30" s="1"/>
      <c r="H30" s="1"/>
      <c r="I30" s="1"/>
      <c r="J30" s="1"/>
      <c r="K30" s="1"/>
      <c r="L30" s="1"/>
      <c r="M30" s="1"/>
      <c r="N30" s="1"/>
      <c r="O30" s="1"/>
      <c r="P30" s="1"/>
    </row>
    <row r="31" spans="2:16" ht="18.5" x14ac:dyDescent="0.4">
      <c r="B31" s="127">
        <v>45323</v>
      </c>
      <c r="C31" s="124">
        <v>7196</v>
      </c>
      <c r="D31" s="1"/>
      <c r="E31" s="1"/>
      <c r="F31" s="1"/>
      <c r="G31" s="1"/>
      <c r="H31" s="1"/>
      <c r="I31" s="1"/>
      <c r="J31" s="1"/>
      <c r="K31" s="1"/>
      <c r="L31" s="1"/>
      <c r="M31" s="1"/>
      <c r="N31" s="1"/>
      <c r="O31" s="1"/>
      <c r="P31" s="1"/>
    </row>
    <row r="32" spans="2:16" ht="18.5" x14ac:dyDescent="0.5">
      <c r="B32" s="125">
        <v>45352</v>
      </c>
      <c r="C32" s="122">
        <v>7309</v>
      </c>
      <c r="D32" s="1"/>
      <c r="E32" s="1"/>
      <c r="F32" s="1"/>
      <c r="G32" s="1"/>
      <c r="H32" s="1"/>
      <c r="I32" s="1"/>
      <c r="J32" s="1"/>
      <c r="K32" s="1"/>
      <c r="L32" s="1"/>
      <c r="M32" s="1"/>
      <c r="N32" s="1"/>
      <c r="O32" s="1"/>
      <c r="P32" s="1"/>
    </row>
    <row r="33" spans="2:16" ht="18.5" x14ac:dyDescent="0.5">
      <c r="B33" s="126">
        <v>45383</v>
      </c>
      <c r="C33" s="123">
        <v>7579</v>
      </c>
      <c r="D33" s="1"/>
      <c r="E33" s="1"/>
      <c r="F33" s="1"/>
      <c r="G33" s="1"/>
      <c r="H33" s="1"/>
      <c r="I33" s="1"/>
      <c r="J33" s="1"/>
      <c r="K33" s="1"/>
      <c r="L33" s="1"/>
      <c r="M33" s="1"/>
      <c r="N33" s="1"/>
      <c r="O33" s="1"/>
      <c r="P33" s="1"/>
    </row>
    <row r="34" spans="2:16" ht="18.5" x14ac:dyDescent="0.5">
      <c r="B34" s="125">
        <v>45413</v>
      </c>
      <c r="C34" s="122">
        <v>7787</v>
      </c>
    </row>
    <row r="35" spans="2:16" ht="18.5" x14ac:dyDescent="0.5">
      <c r="B35" s="125">
        <v>45444</v>
      </c>
      <c r="C35" s="122">
        <v>9792</v>
      </c>
    </row>
    <row r="36" spans="2:16" ht="18.5" x14ac:dyDescent="0.5">
      <c r="B36" s="125">
        <v>45474</v>
      </c>
      <c r="C36" s="122">
        <v>10783</v>
      </c>
    </row>
    <row r="37" spans="2:16" ht="18.5" x14ac:dyDescent="0.5">
      <c r="B37" s="125">
        <v>45505</v>
      </c>
      <c r="C37" s="122">
        <v>11381</v>
      </c>
    </row>
    <row r="38" spans="2:16" ht="18.5" x14ac:dyDescent="0.5">
      <c r="B38" s="125">
        <v>45536</v>
      </c>
      <c r="C38" s="122">
        <v>11993</v>
      </c>
    </row>
    <row r="39" spans="2:16" ht="18.5" x14ac:dyDescent="0.5">
      <c r="B39" s="125">
        <v>45566</v>
      </c>
      <c r="C39" s="122">
        <v>13038</v>
      </c>
    </row>
    <row r="40" spans="2:16" ht="18.5" x14ac:dyDescent="0.5">
      <c r="B40" s="125">
        <v>45597</v>
      </c>
      <c r="C40" s="122">
        <v>13687</v>
      </c>
    </row>
    <row r="41" spans="2:16" ht="18.5" x14ac:dyDescent="0.5">
      <c r="B41" s="125">
        <v>45627</v>
      </c>
      <c r="C41" s="122">
        <v>13618</v>
      </c>
    </row>
    <row r="43" spans="2:16" ht="33.65" customHeight="1" x14ac:dyDescent="0.35"/>
    <row r="44" spans="2:16" ht="19.25" customHeight="1" x14ac:dyDescent="0.35"/>
  </sheetData>
  <mergeCells count="2">
    <mergeCell ref="B6:C6"/>
    <mergeCell ref="B2:D3"/>
  </mergeCells>
  <pageMargins left="0.511811024" right="0.511811024" top="0.78740157499999996" bottom="0.78740157499999996" header="0.31496062000000002" footer="0.31496062000000002"/>
  <drawing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BBF5AA-36B9-4D0D-8907-CFC7A2C452EF}">
  <dimension ref="A1:AK36"/>
  <sheetViews>
    <sheetView showGridLines="0" zoomScale="70" zoomScaleNormal="70" workbookViewId="0">
      <selection activeCell="B7" sqref="B7"/>
    </sheetView>
  </sheetViews>
  <sheetFormatPr defaultColWidth="8.81640625" defaultRowHeight="14.5" x14ac:dyDescent="0.35"/>
  <cols>
    <col min="1" max="1" width="10.453125" bestFit="1" customWidth="1"/>
    <col min="2" max="2" width="48.36328125" bestFit="1" customWidth="1"/>
    <col min="3" max="3" width="18.26953125" bestFit="1" customWidth="1"/>
    <col min="4" max="4" width="18.6328125" bestFit="1" customWidth="1"/>
    <col min="5" max="5" width="17.81640625" bestFit="1" customWidth="1"/>
    <col min="6" max="6" width="18.6328125" bestFit="1" customWidth="1"/>
    <col min="7" max="7" width="27.90625" bestFit="1" customWidth="1"/>
    <col min="8" max="8" width="17.81640625" bestFit="1" customWidth="1"/>
    <col min="9" max="9" width="19.6328125" bestFit="1" customWidth="1"/>
    <col min="10" max="10" width="18.36328125" bestFit="1" customWidth="1"/>
    <col min="11" max="13" width="19.6328125" bestFit="1" customWidth="1"/>
    <col min="14" max="14" width="19.1796875" bestFit="1" customWidth="1"/>
    <col min="15" max="15" width="19.6328125" bestFit="1" customWidth="1"/>
    <col min="16" max="16" width="18.81640625" bestFit="1" customWidth="1"/>
    <col min="17" max="18" width="19.6328125" bestFit="1" customWidth="1"/>
    <col min="19" max="19" width="19.1796875" bestFit="1" customWidth="1"/>
    <col min="20" max="21" width="19.6328125" bestFit="1" customWidth="1"/>
    <col min="22" max="24" width="20" bestFit="1" customWidth="1"/>
    <col min="25" max="25" width="19.1796875" bestFit="1" customWidth="1"/>
    <col min="26" max="32" width="20" bestFit="1" customWidth="1"/>
    <col min="33" max="33" width="21.36328125" bestFit="1" customWidth="1"/>
    <col min="34" max="34" width="19.6328125" bestFit="1" customWidth="1"/>
    <col min="35" max="36" width="19.1796875" bestFit="1" customWidth="1"/>
    <col min="37" max="37" width="18.6328125" bestFit="1" customWidth="1"/>
    <col min="38" max="38" width="19.6328125" bestFit="1" customWidth="1"/>
    <col min="39" max="39" width="15.54296875" bestFit="1" customWidth="1"/>
    <col min="40" max="51" width="15.08984375" bestFit="1" customWidth="1"/>
    <col min="54" max="54" width="11.54296875" bestFit="1" customWidth="1"/>
  </cols>
  <sheetData>
    <row r="1" spans="1:37" s="43" customFormat="1" ht="13.5" customHeight="1" x14ac:dyDescent="0.35"/>
    <row r="2" spans="1:37" s="43" customFormat="1" x14ac:dyDescent="0.35">
      <c r="B2" s="232" t="s">
        <v>136</v>
      </c>
      <c r="C2" s="233"/>
      <c r="D2" s="233"/>
    </row>
    <row r="3" spans="1:37" s="43" customFormat="1" x14ac:dyDescent="0.35">
      <c r="B3" s="233"/>
      <c r="C3" s="233"/>
      <c r="D3" s="233"/>
    </row>
    <row r="4" spans="1:37" s="43" customFormat="1" ht="14.4" customHeight="1" thickBot="1" x14ac:dyDescent="0.4">
      <c r="E4" s="104"/>
    </row>
    <row r="5" spans="1:37" ht="16.5" thickBot="1" x14ac:dyDescent="0.45">
      <c r="A5" s="1"/>
      <c r="B5" s="207" t="s">
        <v>179</v>
      </c>
      <c r="C5" s="208">
        <v>44621</v>
      </c>
      <c r="D5" s="208" t="s">
        <v>142</v>
      </c>
      <c r="E5" s="208" t="s">
        <v>143</v>
      </c>
      <c r="F5" s="208">
        <v>44713</v>
      </c>
      <c r="G5" s="208">
        <v>44743</v>
      </c>
      <c r="H5" s="208">
        <v>44774</v>
      </c>
      <c r="I5" s="208">
        <v>44805</v>
      </c>
      <c r="J5" s="208">
        <v>44835</v>
      </c>
      <c r="K5" s="208">
        <v>44866</v>
      </c>
      <c r="L5" s="208">
        <v>44896</v>
      </c>
      <c r="M5" s="208">
        <v>44927</v>
      </c>
      <c r="N5" s="208">
        <v>44958</v>
      </c>
      <c r="O5" s="208">
        <v>44986</v>
      </c>
      <c r="P5" s="208">
        <v>45017</v>
      </c>
      <c r="Q5" s="208">
        <v>45047</v>
      </c>
      <c r="R5" s="208">
        <v>45078</v>
      </c>
      <c r="S5" s="208">
        <v>45108</v>
      </c>
      <c r="T5" s="208" t="s">
        <v>144</v>
      </c>
      <c r="U5" s="208" t="s">
        <v>145</v>
      </c>
      <c r="V5" s="208" t="s">
        <v>146</v>
      </c>
      <c r="W5" s="208" t="s">
        <v>147</v>
      </c>
      <c r="X5" s="208" t="s">
        <v>148</v>
      </c>
      <c r="Y5" s="208" t="s">
        <v>149</v>
      </c>
      <c r="Z5" s="208" t="s">
        <v>150</v>
      </c>
      <c r="AA5" s="208" t="s">
        <v>151</v>
      </c>
      <c r="AB5" s="208" t="s">
        <v>152</v>
      </c>
      <c r="AC5" s="208" t="s">
        <v>153</v>
      </c>
      <c r="AD5" s="209" t="s">
        <v>154</v>
      </c>
      <c r="AE5" s="209" t="s">
        <v>155</v>
      </c>
      <c r="AF5" s="209" t="s">
        <v>156</v>
      </c>
      <c r="AG5" s="209" t="s">
        <v>167</v>
      </c>
      <c r="AH5" s="209" t="s">
        <v>168</v>
      </c>
      <c r="AI5" s="209" t="s">
        <v>178</v>
      </c>
      <c r="AJ5" s="209" t="s">
        <v>183</v>
      </c>
      <c r="AK5" s="220" t="s">
        <v>177</v>
      </c>
    </row>
    <row r="6" spans="1:37" ht="16.5" thickBot="1" x14ac:dyDescent="0.45">
      <c r="A6" s="3"/>
      <c r="B6" s="178" t="s">
        <v>157</v>
      </c>
      <c r="C6" s="179">
        <v>1407.27</v>
      </c>
      <c r="D6" s="179">
        <v>626928.26</v>
      </c>
      <c r="E6" s="179">
        <v>791046.40706999903</v>
      </c>
      <c r="F6" s="179">
        <v>863508.2600000262</v>
      </c>
      <c r="G6" s="179">
        <v>880527.29738989798</v>
      </c>
      <c r="H6" s="179">
        <v>891358.33751729794</v>
      </c>
      <c r="I6" s="179">
        <v>1745994.9618711388</v>
      </c>
      <c r="J6" s="179">
        <v>1327691.9650378202</v>
      </c>
      <c r="K6" s="179">
        <v>1497662.186939999</v>
      </c>
      <c r="L6" s="179">
        <v>2093293.8962800074</v>
      </c>
      <c r="M6" s="179">
        <v>3092122.1305083991</v>
      </c>
      <c r="N6" s="179">
        <v>2622478.5099999998</v>
      </c>
      <c r="O6" s="179">
        <v>2945970.6643110993</v>
      </c>
      <c r="P6" s="179">
        <v>2538480.9700498823</v>
      </c>
      <c r="Q6" s="179">
        <v>3692826.1061908011</v>
      </c>
      <c r="R6" s="179">
        <v>2881383.7800000003</v>
      </c>
      <c r="S6" s="179">
        <v>3133909.4800000112</v>
      </c>
      <c r="T6" s="179">
        <v>3445289.3099999996</v>
      </c>
      <c r="U6" s="179">
        <v>3246551.7680496592</v>
      </c>
      <c r="V6" s="179">
        <v>3544977.6049855361</v>
      </c>
      <c r="W6" s="179">
        <v>3633641.3499999996</v>
      </c>
      <c r="X6" s="179">
        <v>2463328.2748716222</v>
      </c>
      <c r="Y6" s="179">
        <v>3035390.6146319644</v>
      </c>
      <c r="Z6" s="179">
        <v>2938430.9560000002</v>
      </c>
      <c r="AA6" s="179">
        <v>3167287.8317758297</v>
      </c>
      <c r="AB6" s="179">
        <v>3068516.2472921521</v>
      </c>
      <c r="AC6" s="179">
        <v>3718001.1889875983</v>
      </c>
      <c r="AD6" s="179">
        <v>2342822.2045487654</v>
      </c>
      <c r="AE6" s="179">
        <v>4273744.9017966958</v>
      </c>
      <c r="AF6" s="179">
        <v>2339531.4084925186</v>
      </c>
      <c r="AG6" s="179">
        <v>3704644.9970798437</v>
      </c>
      <c r="AH6" s="179">
        <v>5546376.5411213664</v>
      </c>
      <c r="AI6" s="179">
        <v>6196481.2741957223</v>
      </c>
      <c r="AJ6" s="179">
        <v>6739003.5674155559</v>
      </c>
      <c r="AK6" s="180">
        <f>SUM(C6:AJ6)</f>
        <v>95030610.524411216</v>
      </c>
    </row>
    <row r="7" spans="1:37" ht="16" x14ac:dyDescent="0.4">
      <c r="A7" s="1"/>
      <c r="B7" s="182" t="s">
        <v>158</v>
      </c>
      <c r="C7" s="183">
        <v>0</v>
      </c>
      <c r="D7" s="183">
        <v>559667.64</v>
      </c>
      <c r="E7" s="183">
        <v>367264.86</v>
      </c>
      <c r="F7" s="183">
        <v>268732.93</v>
      </c>
      <c r="G7" s="183">
        <v>294695.51748733153</v>
      </c>
      <c r="H7" s="183">
        <v>161664.34045454097</v>
      </c>
      <c r="I7" s="183">
        <v>731519.07097020652</v>
      </c>
      <c r="J7" s="183">
        <v>537280.73794927145</v>
      </c>
      <c r="K7" s="183">
        <v>625107.90382557723</v>
      </c>
      <c r="L7" s="183">
        <v>9695.0499999999993</v>
      </c>
      <c r="M7" s="183">
        <v>1095440.4706203211</v>
      </c>
      <c r="N7" s="183">
        <v>537104.37120000005</v>
      </c>
      <c r="O7" s="183">
        <v>579130.88</v>
      </c>
      <c r="P7" s="183">
        <v>242076.46917040099</v>
      </c>
      <c r="Q7" s="183">
        <v>1278914.3807999999</v>
      </c>
      <c r="R7" s="183">
        <v>446522.92120000004</v>
      </c>
      <c r="S7" s="183">
        <v>592080</v>
      </c>
      <c r="T7" s="183">
        <v>845541.04</v>
      </c>
      <c r="U7" s="183">
        <v>591980.38</v>
      </c>
      <c r="V7" s="183">
        <v>771885</v>
      </c>
      <c r="W7" s="183">
        <v>937829.82</v>
      </c>
      <c r="X7" s="183">
        <v>0</v>
      </c>
      <c r="Y7" s="183">
        <v>620000</v>
      </c>
      <c r="Z7" s="183">
        <v>550000</v>
      </c>
      <c r="AA7" s="183">
        <v>610000</v>
      </c>
      <c r="AB7" s="183">
        <v>960000</v>
      </c>
      <c r="AC7" s="183">
        <v>610000</v>
      </c>
      <c r="AD7" s="183">
        <v>0</v>
      </c>
      <c r="AE7" s="183">
        <v>2100000</v>
      </c>
      <c r="AF7" s="183">
        <v>760000</v>
      </c>
      <c r="AG7" s="183">
        <v>610000</v>
      </c>
      <c r="AH7" s="183">
        <v>1850000</v>
      </c>
      <c r="AI7" s="183">
        <v>2574000</v>
      </c>
      <c r="AJ7" s="183">
        <v>3205000</v>
      </c>
      <c r="AK7" s="184">
        <f t="shared" ref="AK7:AK22" si="0">SUM(C7:AJ7)</f>
        <v>25923133.783677652</v>
      </c>
    </row>
    <row r="8" spans="1:37" ht="16" x14ac:dyDescent="0.4">
      <c r="A8" s="1"/>
      <c r="B8" s="186" t="s">
        <v>115</v>
      </c>
      <c r="C8" s="187">
        <v>0</v>
      </c>
      <c r="D8" s="187">
        <v>559667.64</v>
      </c>
      <c r="E8" s="187">
        <v>367264.86</v>
      </c>
      <c r="F8" s="187">
        <v>268732.93</v>
      </c>
      <c r="G8" s="187">
        <v>294695.51748733153</v>
      </c>
      <c r="H8" s="187">
        <v>161664.34045454097</v>
      </c>
      <c r="I8" s="187">
        <v>731519.07097020652</v>
      </c>
      <c r="J8" s="187">
        <v>537280.73794927145</v>
      </c>
      <c r="K8" s="187">
        <v>625107.90382557723</v>
      </c>
      <c r="L8" s="187">
        <v>9695.0499999999993</v>
      </c>
      <c r="M8" s="187">
        <v>1095440.4706203211</v>
      </c>
      <c r="N8" s="187">
        <v>537104.37120000005</v>
      </c>
      <c r="O8" s="187">
        <v>579130.88</v>
      </c>
      <c r="P8" s="187">
        <v>242076.46917040099</v>
      </c>
      <c r="Q8" s="187">
        <v>1278914.3807999999</v>
      </c>
      <c r="R8" s="187">
        <v>446522.92120000004</v>
      </c>
      <c r="S8" s="187">
        <v>592080</v>
      </c>
      <c r="T8" s="187">
        <v>845541.04</v>
      </c>
      <c r="U8" s="187">
        <v>591980.38</v>
      </c>
      <c r="V8" s="187">
        <v>771885</v>
      </c>
      <c r="W8" s="187">
        <v>937829.82</v>
      </c>
      <c r="X8" s="187">
        <v>0</v>
      </c>
      <c r="Y8" s="187">
        <v>620000</v>
      </c>
      <c r="Z8" s="187">
        <v>550000</v>
      </c>
      <c r="AA8" s="187">
        <v>610000</v>
      </c>
      <c r="AB8" s="187">
        <v>960000</v>
      </c>
      <c r="AC8" s="187">
        <v>610000</v>
      </c>
      <c r="AD8" s="187">
        <v>0</v>
      </c>
      <c r="AE8" s="187">
        <v>2100000</v>
      </c>
      <c r="AF8" s="221">
        <v>760000</v>
      </c>
      <c r="AG8" s="187">
        <v>610000</v>
      </c>
      <c r="AH8" s="187">
        <v>1850000</v>
      </c>
      <c r="AI8" s="187">
        <v>2574000</v>
      </c>
      <c r="AJ8" s="187">
        <v>3205000</v>
      </c>
      <c r="AK8" s="188">
        <f t="shared" si="0"/>
        <v>25923133.783677652</v>
      </c>
    </row>
    <row r="9" spans="1:37" ht="16" x14ac:dyDescent="0.4">
      <c r="A9" s="1"/>
      <c r="B9" s="182" t="s">
        <v>116</v>
      </c>
      <c r="C9" s="183">
        <v>0</v>
      </c>
      <c r="D9" s="183">
        <v>54297.32</v>
      </c>
      <c r="E9" s="183">
        <v>332603.26706999901</v>
      </c>
      <c r="F9" s="183">
        <v>445806.66</v>
      </c>
      <c r="G9" s="183">
        <v>392943.39738992066</v>
      </c>
      <c r="H9" s="183">
        <v>532271.12101730006</v>
      </c>
      <c r="I9" s="183">
        <v>457205.60258031072</v>
      </c>
      <c r="J9" s="183">
        <v>559077.40717783081</v>
      </c>
      <c r="K9" s="183">
        <v>657670.28693999897</v>
      </c>
      <c r="L9" s="183">
        <v>902905.00999999989</v>
      </c>
      <c r="M9" s="183">
        <v>1238069.4277584874</v>
      </c>
      <c r="N9" s="183">
        <v>1242899.3999999999</v>
      </c>
      <c r="O9" s="183">
        <v>1551049.594311099</v>
      </c>
      <c r="P9" s="183">
        <v>1563721.3737698814</v>
      </c>
      <c r="Q9" s="183">
        <v>1870604.5528008011</v>
      </c>
      <c r="R9" s="183">
        <v>1679011.9800000002</v>
      </c>
      <c r="S9" s="183">
        <v>1693594.4800000004</v>
      </c>
      <c r="T9" s="183">
        <v>1794156.5099999998</v>
      </c>
      <c r="U9" s="183">
        <v>1736837.1780496589</v>
      </c>
      <c r="V9" s="183">
        <v>2034140.5449855363</v>
      </c>
      <c r="W9" s="183">
        <v>1977917.2199999997</v>
      </c>
      <c r="X9" s="183">
        <v>1943361.144871623</v>
      </c>
      <c r="Y9" s="183">
        <v>1669282.4926319644</v>
      </c>
      <c r="Z9" s="183">
        <v>1928263.74</v>
      </c>
      <c r="AA9" s="183">
        <v>1834642.7879886343</v>
      </c>
      <c r="AB9" s="183">
        <v>1682408.4282821501</v>
      </c>
      <c r="AC9" s="183">
        <v>2323854.3000000003</v>
      </c>
      <c r="AD9" s="183">
        <v>1541665.0923087683</v>
      </c>
      <c r="AE9" s="183">
        <v>2023452.9812766977</v>
      </c>
      <c r="AF9" s="183">
        <v>1502746.7751625141</v>
      </c>
      <c r="AG9" s="183">
        <v>1738086.7510132182</v>
      </c>
      <c r="AH9" s="183">
        <v>2443101.4767070408</v>
      </c>
      <c r="AI9" s="183">
        <v>3511996.1054457203</v>
      </c>
      <c r="AJ9" s="183">
        <v>3384205.857415556</v>
      </c>
      <c r="AK9" s="184">
        <f t="shared" si="0"/>
        <v>50243850.266954705</v>
      </c>
    </row>
    <row r="10" spans="1:37" ht="16" x14ac:dyDescent="0.4">
      <c r="A10" s="1"/>
      <c r="B10" s="186" t="s">
        <v>117</v>
      </c>
      <c r="C10" s="187">
        <v>0</v>
      </c>
      <c r="D10" s="187">
        <v>0</v>
      </c>
      <c r="E10" s="187">
        <v>87917.26</v>
      </c>
      <c r="F10" s="187">
        <v>256299.11</v>
      </c>
      <c r="G10" s="187">
        <v>286467.82738992001</v>
      </c>
      <c r="H10" s="187">
        <v>389781.98</v>
      </c>
      <c r="I10" s="187">
        <v>414304.9</v>
      </c>
      <c r="J10" s="187">
        <v>530060.41</v>
      </c>
      <c r="K10" s="187">
        <v>571479.67999999993</v>
      </c>
      <c r="L10" s="187">
        <v>604270.85999999987</v>
      </c>
      <c r="M10" s="187">
        <v>920756.23</v>
      </c>
      <c r="N10" s="187">
        <v>1009819.2299999999</v>
      </c>
      <c r="O10" s="187">
        <v>929011.46</v>
      </c>
      <c r="P10" s="187">
        <v>1177407.46</v>
      </c>
      <c r="Q10" s="187">
        <v>1161219.6600000004</v>
      </c>
      <c r="R10" s="187">
        <v>1305553.4800000002</v>
      </c>
      <c r="S10" s="187">
        <v>1575739.1300000004</v>
      </c>
      <c r="T10" s="187">
        <v>1689848.9399999997</v>
      </c>
      <c r="U10" s="187">
        <v>1694833.74</v>
      </c>
      <c r="V10" s="187">
        <v>1698552.63</v>
      </c>
      <c r="W10" s="187">
        <v>1739362.0799999998</v>
      </c>
      <c r="X10" s="187">
        <v>1830229.52</v>
      </c>
      <c r="Y10" s="187">
        <v>1462758.20741235</v>
      </c>
      <c r="Z10" s="187">
        <v>1440022.97</v>
      </c>
      <c r="AA10" s="187">
        <v>1510945.9779223001</v>
      </c>
      <c r="AB10" s="187">
        <v>1445771.5082821501</v>
      </c>
      <c r="AC10" s="187">
        <v>2286803.9500000002</v>
      </c>
      <c r="AD10" s="187">
        <v>1463457.4999999998</v>
      </c>
      <c r="AE10" s="187">
        <v>1454044.22</v>
      </c>
      <c r="AF10" s="187">
        <v>1393200.6021549101</v>
      </c>
      <c r="AG10" s="187">
        <v>1606964.4294119703</v>
      </c>
      <c r="AH10" s="187">
        <v>1957311.25</v>
      </c>
      <c r="AI10" s="187">
        <v>2007865.41</v>
      </c>
      <c r="AJ10" s="187">
        <v>2463756.63</v>
      </c>
      <c r="AK10" s="188">
        <f t="shared" si="0"/>
        <v>40365818.242573597</v>
      </c>
    </row>
    <row r="11" spans="1:37" ht="16" x14ac:dyDescent="0.4">
      <c r="A11" s="1"/>
      <c r="B11" s="186" t="s">
        <v>118</v>
      </c>
      <c r="C11" s="187">
        <v>0</v>
      </c>
      <c r="D11" s="187">
        <v>54297.32</v>
      </c>
      <c r="E11" s="187">
        <v>244686.007069999</v>
      </c>
      <c r="F11" s="187">
        <v>189507.55</v>
      </c>
      <c r="G11" s="187">
        <v>106475.57000000065</v>
      </c>
      <c r="H11" s="187">
        <v>142489.14101730002</v>
      </c>
      <c r="I11" s="187">
        <v>42900.702580310688</v>
      </c>
      <c r="J11" s="187">
        <v>29016.997177830832</v>
      </c>
      <c r="K11" s="187">
        <v>86190.606939998994</v>
      </c>
      <c r="L11" s="187">
        <v>298634.15000000002</v>
      </c>
      <c r="M11" s="187">
        <v>317313.19775848754</v>
      </c>
      <c r="N11" s="187">
        <v>233080.17</v>
      </c>
      <c r="O11" s="187">
        <v>622038.13431109919</v>
      </c>
      <c r="P11" s="187">
        <v>386313.91376988153</v>
      </c>
      <c r="Q11" s="187">
        <v>709384.89280080062</v>
      </c>
      <c r="R11" s="187">
        <v>373458.5</v>
      </c>
      <c r="S11" s="187">
        <v>117855.35</v>
      </c>
      <c r="T11" s="187">
        <v>104307.57</v>
      </c>
      <c r="U11" s="187">
        <v>42003.4380496589</v>
      </c>
      <c r="V11" s="187">
        <v>335587.91498553636</v>
      </c>
      <c r="W11" s="187">
        <v>238555.14</v>
      </c>
      <c r="X11" s="187">
        <v>113131.624871623</v>
      </c>
      <c r="Y11" s="187">
        <v>206524.28521961439</v>
      </c>
      <c r="Z11" s="187">
        <v>488240.77</v>
      </c>
      <c r="AA11" s="187">
        <v>323696.8100663342</v>
      </c>
      <c r="AB11" s="187">
        <v>236636.91999999998</v>
      </c>
      <c r="AC11" s="187">
        <v>37050.35</v>
      </c>
      <c r="AD11" s="187">
        <v>78207.592308768537</v>
      </c>
      <c r="AE11" s="187">
        <v>569408.76127669774</v>
      </c>
      <c r="AF11" s="187">
        <v>109546.17300760397</v>
      </c>
      <c r="AG11" s="187">
        <v>131122.32160124788</v>
      </c>
      <c r="AH11" s="187">
        <v>485790.2267070408</v>
      </c>
      <c r="AI11" s="187">
        <v>1504130.6954457201</v>
      </c>
      <c r="AJ11" s="187">
        <v>920449.22741555609</v>
      </c>
      <c r="AK11" s="188">
        <f t="shared" si="0"/>
        <v>9878032.0243811086</v>
      </c>
    </row>
    <row r="12" spans="1:37" ht="16" x14ac:dyDescent="0.4">
      <c r="A12" s="1"/>
      <c r="B12" s="182" t="s">
        <v>119</v>
      </c>
      <c r="C12" s="183">
        <v>0</v>
      </c>
      <c r="D12" s="183">
        <v>0</v>
      </c>
      <c r="E12" s="183">
        <v>62735.14</v>
      </c>
      <c r="F12" s="183">
        <v>124954.99</v>
      </c>
      <c r="G12" s="183">
        <v>133304.48251266847</v>
      </c>
      <c r="H12" s="183">
        <v>136991.009545459</v>
      </c>
      <c r="I12" s="183">
        <v>130383.7290297935</v>
      </c>
      <c r="J12" s="183">
        <v>77094.712050728529</v>
      </c>
      <c r="K12" s="183">
        <v>101744.6385744228</v>
      </c>
      <c r="L12" s="183">
        <v>102894.772332621</v>
      </c>
      <c r="M12" s="183">
        <v>104559.52937967885</v>
      </c>
      <c r="N12" s="183">
        <v>110895.62879999998</v>
      </c>
      <c r="O12" s="183">
        <v>154869.12</v>
      </c>
      <c r="P12" s="183">
        <v>67995.630829599002</v>
      </c>
      <c r="Q12" s="183">
        <v>55485.619199999994</v>
      </c>
      <c r="R12" s="183">
        <v>100995.62880000001</v>
      </c>
      <c r="S12" s="183">
        <v>180593.35</v>
      </c>
      <c r="T12" s="183">
        <v>122663.64</v>
      </c>
      <c r="U12" s="183">
        <v>78768.740000000005</v>
      </c>
      <c r="V12" s="183">
        <v>70682.759999999995</v>
      </c>
      <c r="W12" s="183">
        <v>73667.92</v>
      </c>
      <c r="X12" s="183">
        <v>73077.81</v>
      </c>
      <c r="Y12" s="183">
        <v>67198</v>
      </c>
      <c r="Z12" s="183">
        <v>73903.92</v>
      </c>
      <c r="AA12" s="183">
        <v>0</v>
      </c>
      <c r="AB12" s="183">
        <v>73289.759999999995</v>
      </c>
      <c r="AC12" s="183">
        <v>68883.936000000002</v>
      </c>
      <c r="AD12" s="183">
        <v>0</v>
      </c>
      <c r="AE12" s="183">
        <v>0</v>
      </c>
      <c r="AF12" s="183">
        <v>0</v>
      </c>
      <c r="AG12" s="183">
        <v>0</v>
      </c>
      <c r="AH12" s="183">
        <v>0</v>
      </c>
      <c r="AI12" s="183">
        <v>0</v>
      </c>
      <c r="AJ12" s="183">
        <v>0</v>
      </c>
      <c r="AK12" s="184">
        <f t="shared" si="0"/>
        <v>2347634.467054971</v>
      </c>
    </row>
    <row r="13" spans="1:37" ht="16" x14ac:dyDescent="0.4">
      <c r="A13" s="1"/>
      <c r="B13" s="186" t="s">
        <v>120</v>
      </c>
      <c r="C13" s="187">
        <v>0</v>
      </c>
      <c r="D13" s="187">
        <v>0</v>
      </c>
      <c r="E13" s="187">
        <v>62735.14</v>
      </c>
      <c r="F13" s="187">
        <v>124954.99</v>
      </c>
      <c r="G13" s="187">
        <v>133304.48251266847</v>
      </c>
      <c r="H13" s="187">
        <v>136991.009545459</v>
      </c>
      <c r="I13" s="187">
        <v>130383.7290297935</v>
      </c>
      <c r="J13" s="187">
        <v>77094.712050728529</v>
      </c>
      <c r="K13" s="187">
        <v>101744.6385744228</v>
      </c>
      <c r="L13" s="187">
        <v>102894.772332621</v>
      </c>
      <c r="M13" s="187">
        <v>104559.52937967885</v>
      </c>
      <c r="N13" s="187">
        <v>110895.62879999998</v>
      </c>
      <c r="O13" s="187">
        <v>154869.12</v>
      </c>
      <c r="P13" s="187">
        <v>67995.630829599002</v>
      </c>
      <c r="Q13" s="187">
        <v>55485.619199999994</v>
      </c>
      <c r="R13" s="187">
        <v>100995.62880000001</v>
      </c>
      <c r="S13" s="187">
        <v>180593.35</v>
      </c>
      <c r="T13" s="187">
        <v>122663.64</v>
      </c>
      <c r="U13" s="187">
        <v>78768.740000000005</v>
      </c>
      <c r="V13" s="187">
        <v>70682.759999999995</v>
      </c>
      <c r="W13" s="187">
        <v>73667.92</v>
      </c>
      <c r="X13" s="187">
        <v>73077.81</v>
      </c>
      <c r="Y13" s="187">
        <v>67198</v>
      </c>
      <c r="Z13" s="187">
        <v>73903.92</v>
      </c>
      <c r="AA13" s="187">
        <v>0</v>
      </c>
      <c r="AB13" s="187">
        <v>73289.759999999995</v>
      </c>
      <c r="AC13" s="187">
        <v>68883.936000000002</v>
      </c>
      <c r="AD13" s="187">
        <v>0</v>
      </c>
      <c r="AE13" s="187">
        <v>0</v>
      </c>
      <c r="AF13" s="187">
        <v>0</v>
      </c>
      <c r="AG13" s="187">
        <v>0</v>
      </c>
      <c r="AH13" s="187">
        <v>0</v>
      </c>
      <c r="AI13" s="187">
        <v>0</v>
      </c>
      <c r="AJ13" s="187">
        <v>0</v>
      </c>
      <c r="AK13" s="188">
        <f t="shared" si="0"/>
        <v>2347634.467054971</v>
      </c>
    </row>
    <row r="14" spans="1:37" ht="16" x14ac:dyDescent="0.4">
      <c r="A14" s="1"/>
      <c r="B14" s="182" t="s">
        <v>121</v>
      </c>
      <c r="C14" s="183">
        <v>0</v>
      </c>
      <c r="D14" s="183">
        <v>0</v>
      </c>
      <c r="E14" s="183">
        <v>0</v>
      </c>
      <c r="F14" s="183">
        <v>0</v>
      </c>
      <c r="G14" s="183">
        <v>0</v>
      </c>
      <c r="H14" s="183">
        <v>0</v>
      </c>
      <c r="I14" s="183">
        <v>353716.61</v>
      </c>
      <c r="J14" s="183">
        <v>89386.240000000005</v>
      </c>
      <c r="K14" s="183">
        <v>80530.837599999999</v>
      </c>
      <c r="L14" s="183">
        <v>957064.69766737893</v>
      </c>
      <c r="M14" s="183">
        <v>468293.42274999997</v>
      </c>
      <c r="N14" s="183">
        <v>615293.5</v>
      </c>
      <c r="O14" s="183">
        <v>558974.66</v>
      </c>
      <c r="P14" s="183">
        <v>650235.22000000009</v>
      </c>
      <c r="Q14" s="183">
        <v>416702.88</v>
      </c>
      <c r="R14" s="183">
        <v>549192.37</v>
      </c>
      <c r="S14" s="183">
        <v>506956.21000000008</v>
      </c>
      <c r="T14" s="183">
        <v>549171.82000000007</v>
      </c>
      <c r="U14" s="183">
        <v>734657.20000000007</v>
      </c>
      <c r="V14" s="183">
        <v>627701.05000000005</v>
      </c>
      <c r="W14" s="183">
        <v>619053.32999999996</v>
      </c>
      <c r="X14" s="183">
        <v>407781.33999999904</v>
      </c>
      <c r="Y14" s="183">
        <v>624409.78200000001</v>
      </c>
      <c r="Z14" s="183">
        <v>359056.25599999999</v>
      </c>
      <c r="AA14" s="183">
        <v>646342.15378720209</v>
      </c>
      <c r="AB14" s="183">
        <v>265235.92224000097</v>
      </c>
      <c r="AC14" s="183">
        <v>596461.58661760006</v>
      </c>
      <c r="AD14" s="183">
        <v>628365.04639999988</v>
      </c>
      <c r="AE14" s="183">
        <v>0</v>
      </c>
      <c r="AF14" s="183">
        <v>0</v>
      </c>
      <c r="AG14" s="183">
        <v>769469.615626593</v>
      </c>
      <c r="AH14" s="183">
        <v>950387.64942431485</v>
      </c>
      <c r="AI14" s="183">
        <v>0</v>
      </c>
      <c r="AJ14" s="183">
        <v>0</v>
      </c>
      <c r="AK14" s="184">
        <f t="shared" si="0"/>
        <v>13024439.400113085</v>
      </c>
    </row>
    <row r="15" spans="1:37" ht="16" x14ac:dyDescent="0.4">
      <c r="A15" s="1"/>
      <c r="B15" s="189" t="s">
        <v>122</v>
      </c>
      <c r="C15" s="190">
        <v>1407.27</v>
      </c>
      <c r="D15" s="190">
        <v>12963.3</v>
      </c>
      <c r="E15" s="190">
        <v>28443.14</v>
      </c>
      <c r="F15" s="190">
        <v>24013.680000026201</v>
      </c>
      <c r="G15" s="190">
        <v>59583.8999999773</v>
      </c>
      <c r="H15" s="190">
        <v>60431.866499998003</v>
      </c>
      <c r="I15" s="190">
        <v>73169.949290827906</v>
      </c>
      <c r="J15" s="190">
        <v>64852.867859989397</v>
      </c>
      <c r="K15" s="190">
        <v>32608.519999999997</v>
      </c>
      <c r="L15" s="190">
        <v>120734.36628000741</v>
      </c>
      <c r="M15" s="190">
        <v>185759.27999991199</v>
      </c>
      <c r="N15" s="190">
        <v>116285.61</v>
      </c>
      <c r="O15" s="190">
        <v>101946.41</v>
      </c>
      <c r="P15" s="190">
        <v>14452.276280000806</v>
      </c>
      <c r="Q15" s="190">
        <v>71118.673390000171</v>
      </c>
      <c r="R15" s="190">
        <v>105660.88</v>
      </c>
      <c r="S15" s="190">
        <v>160685.44000001065</v>
      </c>
      <c r="T15" s="190">
        <v>133756.29999999999</v>
      </c>
      <c r="U15" s="190">
        <v>104308.27</v>
      </c>
      <c r="V15" s="190">
        <v>40568.25</v>
      </c>
      <c r="W15" s="190">
        <v>25173.06</v>
      </c>
      <c r="X15" s="190">
        <v>39107.980000000003</v>
      </c>
      <c r="Y15" s="190">
        <v>54500.34</v>
      </c>
      <c r="Z15" s="190">
        <v>27207.040000000001</v>
      </c>
      <c r="AA15" s="190">
        <v>76302.889999993102</v>
      </c>
      <c r="AB15" s="190">
        <v>87582.136770001103</v>
      </c>
      <c r="AC15" s="190">
        <v>118801.3663699977</v>
      </c>
      <c r="AD15" s="190">
        <v>172792.06583999732</v>
      </c>
      <c r="AE15" s="190">
        <v>150291.92051999809</v>
      </c>
      <c r="AF15" s="190">
        <v>76784.633330004508</v>
      </c>
      <c r="AG15" s="190">
        <v>587088.63044003199</v>
      </c>
      <c r="AH15" s="190">
        <v>302887.41499001102</v>
      </c>
      <c r="AI15" s="190">
        <v>110485.1687500019</v>
      </c>
      <c r="AJ15" s="190">
        <v>149797.71</v>
      </c>
      <c r="AK15" s="191">
        <f t="shared" si="0"/>
        <v>3491552.6066107871</v>
      </c>
    </row>
    <row r="16" spans="1:37" ht="16.5" thickBot="1" x14ac:dyDescent="0.45">
      <c r="A16" s="1"/>
      <c r="B16" s="178" t="s">
        <v>123</v>
      </c>
      <c r="C16" s="179">
        <v>-88302.44</v>
      </c>
      <c r="D16" s="179">
        <v>-53532.939999999995</v>
      </c>
      <c r="E16" s="179">
        <v>-51997.84</v>
      </c>
      <c r="F16" s="179">
        <v>-31368.28</v>
      </c>
      <c r="G16" s="179">
        <v>-30765.279999999999</v>
      </c>
      <c r="H16" s="179">
        <v>-31049.200000000001</v>
      </c>
      <c r="I16" s="179">
        <v>-39814.910000000003</v>
      </c>
      <c r="J16" s="179">
        <v>-209158.37</v>
      </c>
      <c r="K16" s="179">
        <v>-122391.88999999998</v>
      </c>
      <c r="L16" s="179">
        <v>-427491.18</v>
      </c>
      <c r="M16" s="179">
        <v>-764707.24999999907</v>
      </c>
      <c r="N16" s="179">
        <v>-311715.31000000006</v>
      </c>
      <c r="O16" s="179">
        <v>-114523.62000000001</v>
      </c>
      <c r="P16" s="179">
        <v>-339532.52</v>
      </c>
      <c r="Q16" s="179">
        <v>-1351528.88</v>
      </c>
      <c r="R16" s="179">
        <v>-220006.8</v>
      </c>
      <c r="S16" s="179">
        <v>-1189271.9518429998</v>
      </c>
      <c r="T16" s="179">
        <v>-247847.61</v>
      </c>
      <c r="U16" s="179">
        <v>-500126.11000000004</v>
      </c>
      <c r="V16" s="179">
        <v>-498125.45</v>
      </c>
      <c r="W16" s="179">
        <v>-289555.81</v>
      </c>
      <c r="X16" s="179">
        <v>-293205.11</v>
      </c>
      <c r="Y16" s="179">
        <v>-293886.64</v>
      </c>
      <c r="Z16" s="179">
        <v>-345274.37</v>
      </c>
      <c r="AA16" s="179">
        <v>-269033.90000000002</v>
      </c>
      <c r="AB16" s="179">
        <v>-394349.29</v>
      </c>
      <c r="AC16" s="179">
        <v>-766867.34</v>
      </c>
      <c r="AD16" s="179">
        <v>-1464294.4550000001</v>
      </c>
      <c r="AE16" s="179">
        <v>-295948.83999999997</v>
      </c>
      <c r="AF16" s="179">
        <v>-333533.39999999997</v>
      </c>
      <c r="AG16" s="179">
        <v>-1118544.6399999999</v>
      </c>
      <c r="AH16" s="179">
        <v>-308632.15000000002</v>
      </c>
      <c r="AI16" s="179">
        <v>-421349.75</v>
      </c>
      <c r="AJ16" s="179">
        <v>-395518.17000000004</v>
      </c>
      <c r="AK16" s="180">
        <f t="shared" si="0"/>
        <v>-13613251.696843</v>
      </c>
    </row>
    <row r="17" spans="1:37" ht="16" x14ac:dyDescent="0.4">
      <c r="A17" s="1"/>
      <c r="B17" s="186" t="s">
        <v>124</v>
      </c>
      <c r="C17" s="187">
        <v>0</v>
      </c>
      <c r="D17" s="187">
        <v>-32458.739999999998</v>
      </c>
      <c r="E17" s="187">
        <v>-16983.2</v>
      </c>
      <c r="F17" s="187">
        <v>-19019.759999999998</v>
      </c>
      <c r="G17" s="187">
        <v>-29794.55</v>
      </c>
      <c r="H17" s="187">
        <v>-29754.799999999999</v>
      </c>
      <c r="I17" s="187">
        <v>-32433.57</v>
      </c>
      <c r="J17" s="187">
        <v>-37673.379999999997</v>
      </c>
      <c r="K17" s="187">
        <v>-78680.349999999991</v>
      </c>
      <c r="L17" s="187">
        <v>-402523.94</v>
      </c>
      <c r="M17" s="187">
        <v>-155031.18</v>
      </c>
      <c r="N17" s="187">
        <v>-292546.66000000003</v>
      </c>
      <c r="O17" s="187">
        <v>-101651.91</v>
      </c>
      <c r="P17" s="187">
        <v>-223131.94</v>
      </c>
      <c r="Q17" s="187">
        <v>-176758.30000000002</v>
      </c>
      <c r="R17" s="187">
        <v>-216489.75</v>
      </c>
      <c r="S17" s="187">
        <v>-207373.27000000002</v>
      </c>
      <c r="T17" s="187">
        <v>-244070.15999999997</v>
      </c>
      <c r="U17" s="187">
        <v>-292480.76000000007</v>
      </c>
      <c r="V17" s="187">
        <v>-256031.11000000002</v>
      </c>
      <c r="W17" s="187">
        <v>-268342.55</v>
      </c>
      <c r="X17" s="187">
        <v>-257623.27000000002</v>
      </c>
      <c r="Y17" s="187">
        <v>-257749.44</v>
      </c>
      <c r="Z17" s="187">
        <v>-282723.05</v>
      </c>
      <c r="AA17" s="187">
        <v>-248901.65</v>
      </c>
      <c r="AB17" s="187">
        <v>-269176.74</v>
      </c>
      <c r="AC17" s="187">
        <v>-294824.82</v>
      </c>
      <c r="AD17" s="187">
        <v>-282473.78999999998</v>
      </c>
      <c r="AE17" s="187">
        <v>-270930.71999999997</v>
      </c>
      <c r="AF17" s="187">
        <v>-308225.73</v>
      </c>
      <c r="AG17" s="187">
        <v>-284058.45</v>
      </c>
      <c r="AH17" s="187">
        <v>-269923.43</v>
      </c>
      <c r="AI17" s="187">
        <v>-383228.98</v>
      </c>
      <c r="AJ17" s="187">
        <v>-358123.26</v>
      </c>
      <c r="AK17" s="191">
        <f t="shared" si="0"/>
        <v>-6881193.209999999</v>
      </c>
    </row>
    <row r="18" spans="1:37" ht="16" x14ac:dyDescent="0.4">
      <c r="A18" s="1"/>
      <c r="B18" s="186" t="s">
        <v>125</v>
      </c>
      <c r="C18" s="187">
        <v>0</v>
      </c>
      <c r="D18" s="187">
        <v>0</v>
      </c>
      <c r="E18" s="187">
        <v>0</v>
      </c>
      <c r="F18" s="187">
        <v>0</v>
      </c>
      <c r="G18" s="187">
        <v>0</v>
      </c>
      <c r="H18" s="187">
        <v>0</v>
      </c>
      <c r="I18" s="187">
        <v>0</v>
      </c>
      <c r="J18" s="187">
        <v>0</v>
      </c>
      <c r="K18" s="187">
        <v>0</v>
      </c>
      <c r="L18" s="187">
        <v>0</v>
      </c>
      <c r="M18" s="187">
        <v>-580273.75</v>
      </c>
      <c r="N18" s="187">
        <v>0</v>
      </c>
      <c r="O18" s="187">
        <v>0</v>
      </c>
      <c r="P18" s="187">
        <v>0</v>
      </c>
      <c r="Q18" s="187">
        <v>-999684.22</v>
      </c>
      <c r="R18" s="187">
        <v>0</v>
      </c>
      <c r="S18" s="187">
        <v>-932287.61</v>
      </c>
      <c r="T18" s="187">
        <v>0</v>
      </c>
      <c r="U18" s="187">
        <v>0</v>
      </c>
      <c r="V18" s="187">
        <v>0</v>
      </c>
      <c r="W18" s="187">
        <v>0</v>
      </c>
      <c r="X18" s="187">
        <v>0</v>
      </c>
      <c r="Y18" s="187">
        <v>0</v>
      </c>
      <c r="Z18" s="187">
        <v>0</v>
      </c>
      <c r="AA18" s="187">
        <v>0</v>
      </c>
      <c r="AB18" s="187">
        <v>0</v>
      </c>
      <c r="AC18" s="187">
        <v>0</v>
      </c>
      <c r="AD18" s="187">
        <v>-1140804.68</v>
      </c>
      <c r="AE18" s="187">
        <v>0</v>
      </c>
      <c r="AF18" s="187">
        <v>0</v>
      </c>
      <c r="AG18" s="187">
        <v>-762572.04</v>
      </c>
      <c r="AH18" s="187">
        <v>0</v>
      </c>
      <c r="AI18" s="187">
        <v>0</v>
      </c>
      <c r="AJ18" s="187">
        <v>0</v>
      </c>
      <c r="AK18" s="191">
        <f t="shared" si="0"/>
        <v>-4415622.3</v>
      </c>
    </row>
    <row r="19" spans="1:37" ht="16" x14ac:dyDescent="0.4">
      <c r="A19" s="1"/>
      <c r="B19" s="186" t="s">
        <v>126</v>
      </c>
      <c r="C19" s="187">
        <v>-88302.44</v>
      </c>
      <c r="D19" s="187">
        <v>-21074.199999999997</v>
      </c>
      <c r="E19" s="187">
        <v>-35014.639999999999</v>
      </c>
      <c r="F19" s="187">
        <v>-12348.52</v>
      </c>
      <c r="G19" s="187">
        <v>-970.73</v>
      </c>
      <c r="H19" s="187">
        <v>-1294.4000000000001</v>
      </c>
      <c r="I19" s="187">
        <v>-7381.34</v>
      </c>
      <c r="J19" s="187">
        <v>-171484.99</v>
      </c>
      <c r="K19" s="187">
        <v>-43711.54</v>
      </c>
      <c r="L19" s="187">
        <v>-24967.24</v>
      </c>
      <c r="M19" s="187">
        <v>-29402.319999999134</v>
      </c>
      <c r="N19" s="187">
        <v>-19168.650000000001</v>
      </c>
      <c r="O19" s="187">
        <v>-12871.710000000001</v>
      </c>
      <c r="P19" s="187">
        <v>-116400.58</v>
      </c>
      <c r="Q19" s="187">
        <v>-175086.35999999996</v>
      </c>
      <c r="R19" s="187">
        <v>-3517.05</v>
      </c>
      <c r="S19" s="187">
        <v>-49611.071842999998</v>
      </c>
      <c r="T19" s="187">
        <v>-3777.45</v>
      </c>
      <c r="U19" s="187">
        <v>-207645.34999999998</v>
      </c>
      <c r="V19" s="187">
        <v>-242094.34</v>
      </c>
      <c r="W19" s="187">
        <v>-21213.26</v>
      </c>
      <c r="X19" s="187">
        <v>-35581.839999999997</v>
      </c>
      <c r="Y19" s="187">
        <v>-36137.200000000004</v>
      </c>
      <c r="Z19" s="187">
        <v>-62551.319999999992</v>
      </c>
      <c r="AA19" s="187">
        <v>-20132.25</v>
      </c>
      <c r="AB19" s="187">
        <v>-125172.54999999999</v>
      </c>
      <c r="AC19" s="187">
        <v>-472042.51999999996</v>
      </c>
      <c r="AD19" s="187">
        <v>-41015.985000000001</v>
      </c>
      <c r="AE19" s="187">
        <v>-25018.12</v>
      </c>
      <c r="AF19" s="187">
        <v>-25307.67</v>
      </c>
      <c r="AG19" s="187">
        <v>-71914.149999999994</v>
      </c>
      <c r="AH19" s="187">
        <v>-38708.720000000001</v>
      </c>
      <c r="AI19" s="187">
        <v>-38120.769999999997</v>
      </c>
      <c r="AJ19" s="187">
        <v>-37394.910000000003</v>
      </c>
      <c r="AK19" s="191">
        <f t="shared" si="0"/>
        <v>-2316436.1868429994</v>
      </c>
    </row>
    <row r="20" spans="1:37" ht="16" x14ac:dyDescent="0.4">
      <c r="A20" s="1"/>
      <c r="B20" s="186" t="s">
        <v>127</v>
      </c>
      <c r="C20" s="187">
        <v>0</v>
      </c>
      <c r="D20" s="187">
        <v>0</v>
      </c>
      <c r="E20" s="187">
        <v>0</v>
      </c>
      <c r="F20" s="187">
        <v>0</v>
      </c>
      <c r="G20" s="187">
        <v>0</v>
      </c>
      <c r="H20" s="187">
        <v>0</v>
      </c>
      <c r="I20" s="187">
        <v>0</v>
      </c>
      <c r="J20" s="187">
        <v>-612045.02</v>
      </c>
      <c r="K20" s="187">
        <v>-250380</v>
      </c>
      <c r="L20" s="187">
        <v>-250380</v>
      </c>
      <c r="M20" s="187">
        <v>-1061619.19</v>
      </c>
      <c r="N20" s="187">
        <v>0</v>
      </c>
      <c r="O20" s="187">
        <v>-52234.3</v>
      </c>
      <c r="P20" s="187">
        <v>-194522.17</v>
      </c>
      <c r="Q20" s="187">
        <v>0</v>
      </c>
      <c r="R20" s="187">
        <v>-94734.3</v>
      </c>
      <c r="S20" s="187">
        <v>-196552.48</v>
      </c>
      <c r="T20" s="187">
        <v>-14040.41</v>
      </c>
      <c r="U20" s="187">
        <v>-40000</v>
      </c>
      <c r="V20" s="187">
        <v>-182512.47</v>
      </c>
      <c r="W20" s="187">
        <v>-239145.06</v>
      </c>
      <c r="X20" s="187">
        <v>-35290.240000000005</v>
      </c>
      <c r="Y20" s="187">
        <v>-60000</v>
      </c>
      <c r="Z20" s="187">
        <v>-35384.6</v>
      </c>
      <c r="AA20" s="187">
        <v>0</v>
      </c>
      <c r="AB20" s="187">
        <v>0</v>
      </c>
      <c r="AC20" s="187">
        <v>0</v>
      </c>
      <c r="AD20" s="187">
        <v>-113591.20999999999</v>
      </c>
      <c r="AE20" s="187">
        <v>-23852.62</v>
      </c>
      <c r="AF20" s="187">
        <v>0</v>
      </c>
      <c r="AG20" s="187">
        <v>-326131.83</v>
      </c>
      <c r="AH20" s="187">
        <v>-9461.08</v>
      </c>
      <c r="AI20" s="187">
        <v>0</v>
      </c>
      <c r="AJ20" s="187">
        <v>-104475.01</v>
      </c>
      <c r="AK20" s="191">
        <f t="shared" si="0"/>
        <v>-3896351.99</v>
      </c>
    </row>
    <row r="21" spans="1:37" ht="16.5" thickBot="1" x14ac:dyDescent="0.45">
      <c r="A21" s="1"/>
      <c r="B21" s="178" t="s">
        <v>134</v>
      </c>
      <c r="C21" s="190"/>
      <c r="D21" s="190"/>
      <c r="E21" s="190"/>
      <c r="F21" s="190"/>
      <c r="G21" s="190"/>
      <c r="H21" s="190"/>
      <c r="I21" s="190"/>
      <c r="J21" s="190"/>
      <c r="K21" s="190"/>
      <c r="L21" s="190"/>
      <c r="M21" s="190"/>
      <c r="N21" s="190"/>
      <c r="O21" s="190"/>
      <c r="P21" s="190"/>
      <c r="Q21" s="190"/>
      <c r="R21" s="190"/>
      <c r="S21" s="190"/>
      <c r="T21" s="190"/>
      <c r="U21" s="190"/>
      <c r="V21" s="190"/>
      <c r="W21" s="190"/>
      <c r="X21" s="179">
        <v>3676258.3999999985</v>
      </c>
      <c r="Y21" s="179">
        <v>-162996.4346319586</v>
      </c>
      <c r="Z21" s="179">
        <v>-73675.246000014711</v>
      </c>
      <c r="AA21" s="179">
        <v>-303332.34177579265</v>
      </c>
      <c r="AB21" s="179">
        <v>-840607.06729213381</v>
      </c>
      <c r="AC21" s="179">
        <v>498108.73701267876</v>
      </c>
      <c r="AD21" s="179">
        <v>966522.20045136032</v>
      </c>
      <c r="AE21" s="179">
        <v>509696.93820322305</v>
      </c>
      <c r="AF21" s="179">
        <v>706092.1815087595</v>
      </c>
      <c r="AG21" s="179">
        <v>-635020.00707865437</v>
      </c>
      <c r="AH21" s="179">
        <v>-1831744.4111216124</v>
      </c>
      <c r="AI21" s="179">
        <v>-2423918.9041957227</v>
      </c>
      <c r="AJ21" s="179">
        <v>-1432489.5074159969</v>
      </c>
      <c r="AK21" s="210">
        <f>SUM(X21:AJ21)</f>
        <v>-1347105.4623358655</v>
      </c>
    </row>
    <row r="22" spans="1:37" ht="16.5" thickBot="1" x14ac:dyDescent="0.45">
      <c r="A22" s="1"/>
      <c r="B22" s="178" t="s">
        <v>128</v>
      </c>
      <c r="C22" s="179"/>
      <c r="D22" s="179"/>
      <c r="E22" s="179"/>
      <c r="F22" s="179"/>
      <c r="G22" s="179"/>
      <c r="H22" s="179"/>
      <c r="I22" s="179"/>
      <c r="J22" s="1"/>
      <c r="K22" s="1"/>
      <c r="L22" s="185"/>
      <c r="M22" s="1"/>
      <c r="N22" s="1"/>
      <c r="O22" s="1"/>
      <c r="P22" s="1"/>
      <c r="Q22" s="1"/>
      <c r="R22" s="1"/>
      <c r="S22" s="1"/>
      <c r="T22" s="1"/>
      <c r="U22" s="1"/>
      <c r="V22" s="1"/>
      <c r="W22" s="1"/>
      <c r="X22" s="179">
        <v>40754360.039999999</v>
      </c>
      <c r="Y22" s="179">
        <v>6254765.9400000041</v>
      </c>
      <c r="Z22" s="179">
        <v>2519481.3399999854</v>
      </c>
      <c r="AA22" s="179">
        <v>2594921.5900000371</v>
      </c>
      <c r="AB22" s="179">
        <v>1833559.8900000183</v>
      </c>
      <c r="AC22" s="179">
        <v>3449242.5860002772</v>
      </c>
      <c r="AD22" s="179">
        <v>1845049.9500001257</v>
      </c>
      <c r="AE22" s="179">
        <v>4487492.999999919</v>
      </c>
      <c r="AF22" s="179">
        <v>2712090.1900012782</v>
      </c>
      <c r="AG22" s="179">
        <v>1951080.3500011896</v>
      </c>
      <c r="AH22" s="179">
        <v>3405999.9799997536</v>
      </c>
      <c r="AI22" s="179">
        <v>3351212.6199999996</v>
      </c>
      <c r="AJ22" s="179">
        <v>4910995.8899995591</v>
      </c>
      <c r="AK22" s="180">
        <f t="shared" si="0"/>
        <v>80070253.366002142</v>
      </c>
    </row>
    <row r="23" spans="1:37" ht="16.5" thickBot="1" x14ac:dyDescent="0.45">
      <c r="A23" s="181"/>
      <c r="B23" s="178" t="s">
        <v>135</v>
      </c>
      <c r="C23" s="179">
        <v>-86895.17</v>
      </c>
      <c r="D23" s="179">
        <v>573395.32000000007</v>
      </c>
      <c r="E23" s="179">
        <v>739048.56706999906</v>
      </c>
      <c r="F23" s="179">
        <v>832139.98000002617</v>
      </c>
      <c r="G23" s="179">
        <v>849762.01738989796</v>
      </c>
      <c r="H23" s="179">
        <v>860309.13751729799</v>
      </c>
      <c r="I23" s="179">
        <v>1706180.0518711389</v>
      </c>
      <c r="J23" s="179">
        <v>1118533.5950378203</v>
      </c>
      <c r="K23" s="179">
        <v>1375270.2969399991</v>
      </c>
      <c r="L23" s="179">
        <v>1665802.7162800075</v>
      </c>
      <c r="M23" s="179">
        <v>2327414.8805084</v>
      </c>
      <c r="N23" s="179">
        <v>2310763.1999999997</v>
      </c>
      <c r="O23" s="179">
        <v>2831447.0443110992</v>
      </c>
      <c r="P23" s="179">
        <v>2198948.4500498823</v>
      </c>
      <c r="Q23" s="179">
        <v>2341297.2261908012</v>
      </c>
      <c r="R23" s="179">
        <v>2661376.9800000004</v>
      </c>
      <c r="S23" s="179">
        <v>1944637.5281570114</v>
      </c>
      <c r="T23" s="179">
        <v>3197441.6999999997</v>
      </c>
      <c r="U23" s="179">
        <v>2746425.6580496593</v>
      </c>
      <c r="V23" s="179">
        <v>3046852.1549855359</v>
      </c>
      <c r="W23" s="179">
        <v>3344085.5399999996</v>
      </c>
      <c r="X23" s="179">
        <v>2170123.1648716223</v>
      </c>
      <c r="Y23" s="179">
        <v>2741503.9746319642</v>
      </c>
      <c r="Z23" s="179">
        <v>2593156.5860000001</v>
      </c>
      <c r="AA23" s="179">
        <v>2898253.9317758298</v>
      </c>
      <c r="AB23" s="179">
        <v>2674166.9572921521</v>
      </c>
      <c r="AC23" s="179">
        <v>2951133.8489875984</v>
      </c>
      <c r="AD23" s="179">
        <v>878527.74954876537</v>
      </c>
      <c r="AE23" s="179">
        <v>3977796.0617966959</v>
      </c>
      <c r="AF23" s="179">
        <v>2005998.0084925187</v>
      </c>
      <c r="AG23" s="179">
        <v>2586100.357079844</v>
      </c>
      <c r="AH23" s="179">
        <v>5237744.3911213661</v>
      </c>
      <c r="AI23" s="179">
        <v>5775131.5241957223</v>
      </c>
      <c r="AJ23" s="179">
        <v>6343485.397415556</v>
      </c>
      <c r="AK23" s="211">
        <v>81417358.827568203</v>
      </c>
    </row>
    <row r="24" spans="1:37" ht="16" x14ac:dyDescent="0.4">
      <c r="A24" s="181"/>
      <c r="B24" s="212"/>
      <c r="C24" s="193"/>
      <c r="D24" s="193"/>
      <c r="E24" s="193"/>
      <c r="F24" s="193"/>
      <c r="G24" s="193"/>
      <c r="H24" s="193"/>
      <c r="I24" s="193"/>
      <c r="J24" s="193"/>
      <c r="K24" s="193"/>
      <c r="L24" s="193"/>
      <c r="M24" s="193"/>
      <c r="N24" s="193"/>
      <c r="O24" s="193"/>
      <c r="P24" s="193"/>
      <c r="Q24" s="193"/>
      <c r="R24" s="193"/>
      <c r="S24" s="193"/>
      <c r="T24" s="193"/>
      <c r="U24" s="193"/>
      <c r="V24" s="193"/>
      <c r="W24" s="193"/>
      <c r="X24" s="193"/>
      <c r="Y24" s="193"/>
      <c r="Z24" s="193"/>
      <c r="AA24" s="193"/>
      <c r="AB24" s="193"/>
      <c r="AC24" s="193"/>
      <c r="AD24" s="193"/>
      <c r="AE24" s="193"/>
      <c r="AF24" s="193"/>
      <c r="AG24" s="193"/>
      <c r="AH24" s="193"/>
      <c r="AI24" s="193"/>
      <c r="AJ24" s="193"/>
      <c r="AK24" s="213"/>
    </row>
    <row r="25" spans="1:37" ht="16" x14ac:dyDescent="0.4">
      <c r="A25" s="181"/>
      <c r="B25" s="212"/>
      <c r="C25" s="193"/>
      <c r="D25" s="193"/>
      <c r="E25" s="193"/>
      <c r="F25" s="193"/>
      <c r="G25" s="193"/>
      <c r="H25" s="193"/>
      <c r="I25" s="193"/>
      <c r="J25" s="193"/>
      <c r="K25" s="193"/>
      <c r="L25" s="193"/>
      <c r="M25" s="193"/>
      <c r="N25" s="193"/>
      <c r="O25" s="193"/>
      <c r="P25" s="193"/>
      <c r="Q25" s="193"/>
      <c r="R25" s="193"/>
      <c r="S25" s="193"/>
      <c r="T25" s="193"/>
      <c r="U25" s="193"/>
      <c r="V25" s="193"/>
      <c r="W25" s="193"/>
      <c r="X25" s="193"/>
      <c r="Y25" s="193"/>
      <c r="Z25" s="193"/>
      <c r="AA25" s="193"/>
      <c r="AB25" s="193"/>
      <c r="AC25" s="193"/>
      <c r="AD25" s="193"/>
      <c r="AE25" s="193"/>
      <c r="AF25" s="193"/>
      <c r="AG25" s="193"/>
      <c r="AH25" s="193"/>
      <c r="AI25" s="193"/>
      <c r="AJ25" s="193"/>
      <c r="AK25" s="213"/>
    </row>
    <row r="26" spans="1:37" ht="16" x14ac:dyDescent="0.4">
      <c r="A26" s="1"/>
      <c r="B26" s="202" t="s">
        <v>133</v>
      </c>
      <c r="C26" s="190">
        <v>-86895.17</v>
      </c>
      <c r="D26" s="190">
        <v>63821.100000000093</v>
      </c>
      <c r="E26" s="190">
        <v>71613.79706999904</v>
      </c>
      <c r="F26" s="190">
        <v>71185.147070025327</v>
      </c>
      <c r="G26" s="190">
        <v>48215.184459923301</v>
      </c>
      <c r="H26" s="190">
        <v>53529.031977221253</v>
      </c>
      <c r="I26" s="190">
        <v>398813.20384835987</v>
      </c>
      <c r="J26" s="190">
        <v>95540.698886180064</v>
      </c>
      <c r="K26" s="190">
        <v>101664.38582617906</v>
      </c>
      <c r="L26" s="190">
        <v>127213.97047617799</v>
      </c>
      <c r="M26" s="190">
        <v>230218.6109845778</v>
      </c>
      <c r="N26" s="190">
        <v>231017.33098457754</v>
      </c>
      <c r="O26" s="190">
        <v>495837.17529567704</v>
      </c>
      <c r="P26" s="190">
        <v>128158.4253455596</v>
      </c>
      <c r="Q26" s="190">
        <v>-209091.81846363889</v>
      </c>
      <c r="R26" s="190">
        <v>-209194.96626363881</v>
      </c>
      <c r="S26" s="190">
        <v>-937766.71810662723</v>
      </c>
      <c r="T26" s="190">
        <v>-458087.7881066273</v>
      </c>
      <c r="U26" s="190">
        <v>-384871.41005696775</v>
      </c>
      <c r="V26" s="190">
        <v>-122612.25507143186</v>
      </c>
      <c r="W26" s="190">
        <v>436880.28492856771</v>
      </c>
      <c r="X26" s="190">
        <v>-197532.55819981033</v>
      </c>
      <c r="Y26" s="190">
        <v>3326298.6918001943</v>
      </c>
      <c r="Z26" s="190">
        <v>3053577.5518001798</v>
      </c>
      <c r="AA26" s="190">
        <v>2856296.6618002169</v>
      </c>
      <c r="AB26" s="190">
        <v>1897654.0718002352</v>
      </c>
      <c r="AC26" s="190">
        <v>2554694.1778005124</v>
      </c>
      <c r="AD26" s="190">
        <v>211440.40780063835</v>
      </c>
      <c r="AE26" s="190">
        <v>1557705.6178005571</v>
      </c>
      <c r="AF26" s="190">
        <v>1128568.0178018352</v>
      </c>
      <c r="AG26" s="190">
        <v>-1449111.1721969752</v>
      </c>
      <c r="AH26" s="190">
        <v>-2682873.2721972214</v>
      </c>
      <c r="AI26" s="190">
        <v>-3971422.7321972218</v>
      </c>
      <c r="AJ26" s="190">
        <v>-3872031.9621976633</v>
      </c>
      <c r="AK26" s="191" t="s">
        <v>76</v>
      </c>
    </row>
    <row r="27" spans="1:37" ht="16.5" thickBot="1" x14ac:dyDescent="0.45">
      <c r="A27" s="1"/>
      <c r="B27" s="178" t="s">
        <v>129</v>
      </c>
      <c r="C27" s="179">
        <v>0</v>
      </c>
      <c r="D27" s="179">
        <v>422679.05</v>
      </c>
      <c r="E27" s="179">
        <v>731255.87000000011</v>
      </c>
      <c r="F27" s="179">
        <v>832568.62999999989</v>
      </c>
      <c r="G27" s="179">
        <v>872731.98</v>
      </c>
      <c r="H27" s="179">
        <v>854995.29</v>
      </c>
      <c r="I27" s="179">
        <v>1360895.8800000001</v>
      </c>
      <c r="J27" s="179">
        <v>1421806.1</v>
      </c>
      <c r="K27" s="179">
        <v>1369146.61</v>
      </c>
      <c r="L27" s="179">
        <v>1640253.1316300086</v>
      </c>
      <c r="M27" s="179">
        <v>2224410.2400000002</v>
      </c>
      <c r="N27" s="179">
        <v>2309964.48</v>
      </c>
      <c r="O27" s="179">
        <v>2566627.1999999997</v>
      </c>
      <c r="P27" s="179">
        <v>2566627.1999999997</v>
      </c>
      <c r="Q27" s="179">
        <v>2678547.4699999997</v>
      </c>
      <c r="R27" s="179">
        <v>2661480.1278000004</v>
      </c>
      <c r="S27" s="179">
        <v>2673209.2799999998</v>
      </c>
      <c r="T27" s="179">
        <v>2717762.77</v>
      </c>
      <c r="U27" s="179">
        <v>2673209.2799999998</v>
      </c>
      <c r="V27" s="179">
        <v>2784593</v>
      </c>
      <c r="W27" s="179">
        <v>2784593</v>
      </c>
      <c r="X27" s="179">
        <v>2804536.0080000004</v>
      </c>
      <c r="Y27" s="179">
        <v>2730934.6899999995</v>
      </c>
      <c r="Z27" s="179">
        <v>2792202.48</v>
      </c>
      <c r="AA27" s="179">
        <v>2792202.48</v>
      </c>
      <c r="AB27" s="179">
        <v>2792202.48</v>
      </c>
      <c r="AC27" s="179">
        <v>2792202.48</v>
      </c>
      <c r="AD27" s="179">
        <v>4188303.7199999997</v>
      </c>
      <c r="AE27" s="179">
        <v>3141227.79</v>
      </c>
      <c r="AF27" s="179">
        <v>3141227.79</v>
      </c>
      <c r="AG27" s="179">
        <v>4528759.54</v>
      </c>
      <c r="AH27" s="179">
        <v>4639762.08</v>
      </c>
      <c r="AI27" s="179">
        <v>4639762.08</v>
      </c>
      <c r="AJ27" s="179">
        <v>4811605.12</v>
      </c>
      <c r="AK27" s="180">
        <v>83942285.327429995</v>
      </c>
    </row>
    <row r="28" spans="1:37" ht="16" x14ac:dyDescent="0.4">
      <c r="A28" s="1"/>
      <c r="B28" s="196"/>
      <c r="C28" s="187"/>
      <c r="D28" s="187"/>
      <c r="E28" s="187"/>
      <c r="F28" s="187"/>
      <c r="G28" s="187"/>
      <c r="H28" s="187"/>
      <c r="I28" s="187"/>
      <c r="J28" s="187"/>
      <c r="K28" s="187"/>
      <c r="L28" s="187"/>
      <c r="M28" s="187"/>
      <c r="N28" s="187"/>
      <c r="O28" s="187"/>
      <c r="P28" s="187"/>
      <c r="Q28" s="187"/>
      <c r="R28" s="187"/>
      <c r="S28" s="187"/>
      <c r="T28" s="187"/>
      <c r="U28" s="187"/>
      <c r="V28" s="187"/>
      <c r="W28" s="187"/>
      <c r="X28" s="187"/>
      <c r="Y28" s="187"/>
      <c r="Z28" s="187"/>
      <c r="AA28" s="187"/>
      <c r="AB28" s="187"/>
      <c r="AC28" s="187"/>
      <c r="AD28" s="187"/>
      <c r="AE28" s="187"/>
      <c r="AF28" s="187"/>
      <c r="AG28" s="187"/>
      <c r="AH28" s="187"/>
      <c r="AI28" s="187"/>
      <c r="AJ28" s="187"/>
      <c r="AK28" s="194"/>
    </row>
    <row r="29" spans="1:37" ht="16" x14ac:dyDescent="0.4">
      <c r="A29" s="1"/>
      <c r="B29" s="196"/>
      <c r="C29" s="187"/>
      <c r="D29" s="187"/>
      <c r="E29" s="187"/>
      <c r="F29" s="187"/>
      <c r="G29" s="187"/>
      <c r="H29" s="187"/>
      <c r="I29" s="187"/>
      <c r="J29" s="187"/>
      <c r="K29" s="187"/>
      <c r="L29" s="187"/>
      <c r="M29" s="187"/>
      <c r="N29" s="187"/>
      <c r="O29" s="187"/>
      <c r="P29" s="187"/>
      <c r="Q29" s="187"/>
      <c r="R29" s="187"/>
      <c r="S29" s="187"/>
      <c r="T29" s="187"/>
      <c r="U29" s="187"/>
      <c r="V29" s="187"/>
      <c r="W29" s="187"/>
      <c r="X29" s="187"/>
      <c r="Y29" s="187"/>
      <c r="Z29" s="187"/>
      <c r="AA29" s="187"/>
      <c r="AB29" s="187"/>
      <c r="AC29" s="187"/>
      <c r="AD29" s="187"/>
      <c r="AE29" s="187"/>
      <c r="AF29" s="187"/>
      <c r="AG29" s="187"/>
      <c r="AH29" s="187"/>
      <c r="AI29" s="187"/>
      <c r="AJ29" s="187"/>
      <c r="AK29" s="194"/>
    </row>
    <row r="30" spans="1:37" ht="16" x14ac:dyDescent="0.4">
      <c r="A30" s="1"/>
      <c r="B30" s="196"/>
      <c r="C30" s="187"/>
      <c r="D30" s="187"/>
      <c r="E30" s="187"/>
      <c r="F30" s="187"/>
      <c r="G30" s="187"/>
      <c r="H30" s="187"/>
      <c r="I30" s="187"/>
      <c r="J30" s="187"/>
      <c r="K30" s="187"/>
      <c r="L30" s="187"/>
      <c r="M30" s="187"/>
      <c r="N30" s="187"/>
      <c r="O30" s="187"/>
      <c r="P30" s="187"/>
      <c r="Q30" s="187"/>
      <c r="R30" s="187"/>
      <c r="S30" s="187"/>
      <c r="T30" s="187"/>
      <c r="U30" s="187"/>
      <c r="V30" s="187"/>
      <c r="W30" s="187"/>
      <c r="X30" s="187"/>
      <c r="Y30" s="187"/>
      <c r="Z30" s="187"/>
      <c r="AA30" s="187"/>
      <c r="AB30" s="187"/>
      <c r="AC30" s="187"/>
      <c r="AD30" s="187"/>
      <c r="AE30" s="187"/>
      <c r="AF30" s="187"/>
      <c r="AG30" s="187"/>
      <c r="AH30" s="187"/>
      <c r="AI30" s="187"/>
      <c r="AJ30" s="187"/>
      <c r="AK30" s="194"/>
    </row>
    <row r="31" spans="1:37" ht="16.5" thickBot="1" x14ac:dyDescent="0.45">
      <c r="A31" s="1"/>
      <c r="B31" s="207" t="s">
        <v>159</v>
      </c>
      <c r="C31" s="208">
        <v>44621</v>
      </c>
      <c r="D31" s="208" t="s">
        <v>142</v>
      </c>
      <c r="E31" s="208" t="s">
        <v>143</v>
      </c>
      <c r="F31" s="208">
        <v>44713</v>
      </c>
      <c r="G31" s="208">
        <v>44743</v>
      </c>
      <c r="H31" s="208">
        <v>44774</v>
      </c>
      <c r="I31" s="208">
        <v>44805</v>
      </c>
      <c r="J31" s="208">
        <v>44835</v>
      </c>
      <c r="K31" s="208">
        <v>44866</v>
      </c>
      <c r="L31" s="208">
        <v>44896</v>
      </c>
      <c r="M31" s="208">
        <v>44927</v>
      </c>
      <c r="N31" s="208">
        <v>44958</v>
      </c>
      <c r="O31" s="208">
        <v>44986</v>
      </c>
      <c r="P31" s="208">
        <v>45017</v>
      </c>
      <c r="Q31" s="208">
        <v>45047</v>
      </c>
      <c r="R31" s="208">
        <v>45078</v>
      </c>
      <c r="S31" s="208">
        <v>45108</v>
      </c>
      <c r="T31" s="208" t="s">
        <v>144</v>
      </c>
      <c r="U31" s="208" t="s">
        <v>145</v>
      </c>
      <c r="V31" s="208" t="s">
        <v>146</v>
      </c>
      <c r="W31" s="208" t="s">
        <v>147</v>
      </c>
      <c r="X31" s="208" t="s">
        <v>148</v>
      </c>
      <c r="Y31" s="208" t="s">
        <v>149</v>
      </c>
      <c r="Z31" s="208" t="s">
        <v>150</v>
      </c>
      <c r="AA31" s="208" t="s">
        <v>151</v>
      </c>
      <c r="AB31" s="208" t="s">
        <v>152</v>
      </c>
      <c r="AC31" s="208" t="s">
        <v>153</v>
      </c>
      <c r="AD31" s="209" t="s">
        <v>154</v>
      </c>
      <c r="AE31" s="209" t="s">
        <v>155</v>
      </c>
      <c r="AF31" s="209" t="s">
        <v>156</v>
      </c>
      <c r="AG31" s="209" t="s">
        <v>167</v>
      </c>
      <c r="AH31" s="209" t="s">
        <v>168</v>
      </c>
      <c r="AI31" s="209" t="s">
        <v>178</v>
      </c>
      <c r="AJ31" s="209" t="s">
        <v>183</v>
      </c>
      <c r="AK31" s="195" t="s">
        <v>160</v>
      </c>
    </row>
    <row r="32" spans="1:37" ht="16" x14ac:dyDescent="0.4">
      <c r="A32" s="1"/>
      <c r="B32" s="189" t="s">
        <v>130</v>
      </c>
      <c r="C32" s="190">
        <v>0</v>
      </c>
      <c r="D32" s="197">
        <v>0.1678006896110816</v>
      </c>
      <c r="E32" s="197">
        <v>0.166999965087053</v>
      </c>
      <c r="F32" s="197">
        <v>0.14929995947952251</v>
      </c>
      <c r="G32" s="197">
        <v>0.1404026735576018</v>
      </c>
      <c r="H32" s="197">
        <v>0.13237963941091266</v>
      </c>
      <c r="I32" s="197">
        <v>0.14000000000000001</v>
      </c>
      <c r="J32" s="197">
        <v>0.13500000000000001</v>
      </c>
      <c r="K32" s="197">
        <v>0.13</v>
      </c>
      <c r="L32" s="197">
        <v>0.13200000000000001</v>
      </c>
      <c r="M32" s="197">
        <v>0.13</v>
      </c>
      <c r="N32" s="197">
        <v>0.13500000000000001</v>
      </c>
      <c r="O32" s="197">
        <v>0.15</v>
      </c>
      <c r="P32" s="197">
        <v>0.15</v>
      </c>
      <c r="Q32" s="197">
        <v>0.15</v>
      </c>
      <c r="R32" s="197">
        <v>0.14000000000000001</v>
      </c>
      <c r="S32" s="197">
        <v>0.12</v>
      </c>
      <c r="T32" s="197">
        <v>0.122</v>
      </c>
      <c r="U32" s="197">
        <v>0.12</v>
      </c>
      <c r="V32" s="197">
        <v>0.125</v>
      </c>
      <c r="W32" s="197">
        <v>0.125</v>
      </c>
      <c r="X32" s="197">
        <v>0.125</v>
      </c>
      <c r="Y32" s="197">
        <v>0.12</v>
      </c>
      <c r="Z32" s="197">
        <v>0.12</v>
      </c>
      <c r="AA32" s="197">
        <v>0.12</v>
      </c>
      <c r="AB32" s="197">
        <v>0.12</v>
      </c>
      <c r="AC32" s="197">
        <v>0.12</v>
      </c>
      <c r="AD32" s="197">
        <v>0.18</v>
      </c>
      <c r="AE32" s="197">
        <v>0.13500000000000001</v>
      </c>
      <c r="AF32" s="197">
        <v>0.13500000000000001</v>
      </c>
      <c r="AG32" s="197">
        <v>0.13500000000000001</v>
      </c>
      <c r="AH32" s="197">
        <v>0.13500000000000001</v>
      </c>
      <c r="AI32" s="197">
        <v>0.13500000000000001</v>
      </c>
      <c r="AJ32" s="197">
        <v>0.14000000000000001</v>
      </c>
      <c r="AK32" s="194">
        <f>AVERAGE(C32:AJ32)</f>
        <v>0.13179067432782857</v>
      </c>
    </row>
    <row r="33" spans="1:37" ht="16.5" thickBot="1" x14ac:dyDescent="0.45">
      <c r="A33" s="1"/>
      <c r="B33" s="198" t="s">
        <v>131</v>
      </c>
      <c r="C33" s="199">
        <v>9.9378798301711484</v>
      </c>
      <c r="D33" s="200">
        <v>10.004285738028182</v>
      </c>
      <c r="E33" s="200">
        <v>10.007638239545456</v>
      </c>
      <c r="F33" s="200">
        <v>10.003371453181828</v>
      </c>
      <c r="G33" s="200">
        <v>10.004796153636379</v>
      </c>
      <c r="H33" s="200">
        <v>10.006208709090972</v>
      </c>
      <c r="I33" s="200">
        <v>10.060323596513186</v>
      </c>
      <c r="J33" s="200">
        <v>9.9378784382338754</v>
      </c>
      <c r="K33" s="200">
        <v>9.9190579099999994</v>
      </c>
      <c r="L33" s="200">
        <v>10.35199066</v>
      </c>
      <c r="M33" s="200">
        <v>10.21160849</v>
      </c>
      <c r="N33" s="200">
        <v>10.204002450000001</v>
      </c>
      <c r="O33" s="200">
        <v>10.21549976</v>
      </c>
      <c r="P33" s="200">
        <v>10.17796968</v>
      </c>
      <c r="Q33" s="200">
        <v>10.231675108095168</v>
      </c>
      <c r="R33" s="200">
        <v>10.15552929</v>
      </c>
      <c r="S33" s="200">
        <v>10.13626857</v>
      </c>
      <c r="T33" s="200">
        <v>10.146031239999999</v>
      </c>
      <c r="U33" s="200">
        <v>10.15066058</v>
      </c>
      <c r="V33" s="200">
        <v>10.15630329</v>
      </c>
      <c r="W33" s="200">
        <v>10.159641608306853</v>
      </c>
      <c r="X33" s="200">
        <v>10.14705861</v>
      </c>
      <c r="Y33" s="200">
        <v>10.149646792589882</v>
      </c>
      <c r="Z33" s="200">
        <v>10.127041348949737</v>
      </c>
      <c r="AA33" s="200">
        <v>10.141540998129909</v>
      </c>
      <c r="AB33" s="200">
        <v>10.100580750000001</v>
      </c>
      <c r="AC33" s="200">
        <v>10.116770114895106</v>
      </c>
      <c r="AD33" s="200">
        <v>10.025908818475084</v>
      </c>
      <c r="AE33" s="200">
        <v>10.08405331</v>
      </c>
      <c r="AF33" s="200">
        <v>10.06545187</v>
      </c>
      <c r="AG33" s="200">
        <v>9.91021076</v>
      </c>
      <c r="AH33" s="200">
        <v>9.9394001700000008</v>
      </c>
      <c r="AI33" s="200">
        <v>9.9019081700000005</v>
      </c>
      <c r="AJ33" s="200">
        <v>9.7724546500000002</v>
      </c>
      <c r="AK33" s="192" t="s">
        <v>76</v>
      </c>
    </row>
    <row r="34" spans="1:37" ht="16.5" thickBot="1" x14ac:dyDescent="0.45">
      <c r="A34" s="1"/>
      <c r="B34" s="178" t="s">
        <v>132</v>
      </c>
      <c r="C34" s="179">
        <v>21863335.626376525</v>
      </c>
      <c r="D34" s="179">
        <v>22009428.25</v>
      </c>
      <c r="E34" s="179">
        <v>22016804.127000004</v>
      </c>
      <c r="F34" s="179">
        <v>22007417.199999999</v>
      </c>
      <c r="G34" s="179">
        <v>22010551.538000032</v>
      </c>
      <c r="H34" s="179">
        <v>22013659.160000138</v>
      </c>
      <c r="I34" s="179">
        <v>50710670.740000159</v>
      </c>
      <c r="J34" s="179">
        <v>104664712.11000003</v>
      </c>
      <c r="K34" s="179">
        <v>104466496.2</v>
      </c>
      <c r="L34" s="179">
        <v>109026099.41</v>
      </c>
      <c r="M34" s="179">
        <v>174729280.75</v>
      </c>
      <c r="N34" s="179">
        <v>174599134.90000001</v>
      </c>
      <c r="O34" s="179">
        <v>174795863.68000001</v>
      </c>
      <c r="P34" s="179">
        <v>174153692.13999999</v>
      </c>
      <c r="Q34" s="179">
        <v>175072637.56</v>
      </c>
      <c r="R34" s="179">
        <v>173769718.06999999</v>
      </c>
      <c r="S34" s="179">
        <v>225803060.11000001</v>
      </c>
      <c r="T34" s="179">
        <v>226020540.50999999</v>
      </c>
      <c r="U34" s="179">
        <v>226123667.19999999</v>
      </c>
      <c r="V34" s="179">
        <v>226249368.28</v>
      </c>
      <c r="W34" s="179">
        <v>226323735.24000004</v>
      </c>
      <c r="X34" s="179">
        <v>226043427.05000001</v>
      </c>
      <c r="Y34" s="179">
        <v>226101083.28999999</v>
      </c>
      <c r="Z34" s="179">
        <v>235639583.08000001</v>
      </c>
      <c r="AA34" s="179">
        <v>235976966.05000001</v>
      </c>
      <c r="AB34" s="179">
        <v>235023888.56</v>
      </c>
      <c r="AC34" s="179">
        <v>235400588.37</v>
      </c>
      <c r="AD34" s="179">
        <v>233286395.59999999</v>
      </c>
      <c r="AE34" s="179">
        <v>234639322.27000001</v>
      </c>
      <c r="AF34" s="179">
        <v>234206497.30000001</v>
      </c>
      <c r="AG34" s="179">
        <v>230594292.12</v>
      </c>
      <c r="AH34" s="179">
        <v>341603348.19999999</v>
      </c>
      <c r="AI34" s="179">
        <v>340314800.41000003</v>
      </c>
      <c r="AJ34" s="179">
        <v>335865663.11000001</v>
      </c>
      <c r="AK34" s="180" t="s">
        <v>76</v>
      </c>
    </row>
    <row r="35" spans="1:37" ht="16.5" thickBot="1" x14ac:dyDescent="0.45">
      <c r="A35" s="1"/>
      <c r="B35" s="202" t="s">
        <v>137</v>
      </c>
      <c r="C35" s="190">
        <v>21863335.626376525</v>
      </c>
      <c r="D35" s="190">
        <v>34667058.25</v>
      </c>
      <c r="E35" s="190">
        <v>49331047.127000004</v>
      </c>
      <c r="F35" s="190">
        <v>64309058.200000003</v>
      </c>
      <c r="G35" s="190">
        <v>64312192.538000032</v>
      </c>
      <c r="H35" s="190">
        <v>64315300.160000138</v>
      </c>
      <c r="I35" s="190">
        <v>105085638.83</v>
      </c>
      <c r="J35" s="190">
        <v>104664712.11</v>
      </c>
      <c r="K35" s="190">
        <v>104466496.2</v>
      </c>
      <c r="L35" s="190">
        <v>175253977.32999998</v>
      </c>
      <c r="M35" s="190">
        <v>174729280.75</v>
      </c>
      <c r="N35" s="190">
        <v>174599134.90000001</v>
      </c>
      <c r="O35" s="190">
        <v>174795863.68000001</v>
      </c>
      <c r="P35" s="190">
        <v>174153692.13999999</v>
      </c>
      <c r="Q35" s="190">
        <v>198874087.53999999</v>
      </c>
      <c r="R35" s="190">
        <v>225671895.75999999</v>
      </c>
      <c r="S35" s="190">
        <v>225803060.11000001</v>
      </c>
      <c r="T35" s="190">
        <v>226020540.50999999</v>
      </c>
      <c r="U35" s="190">
        <v>226123667.19999999</v>
      </c>
      <c r="V35" s="190">
        <v>226249368.28</v>
      </c>
      <c r="W35" s="190">
        <v>226323735.24000004</v>
      </c>
      <c r="X35" s="190">
        <v>229706110.10600004</v>
      </c>
      <c r="Y35" s="190">
        <v>232514035.51105407</v>
      </c>
      <c r="Z35" s="190">
        <v>235639583.08000001</v>
      </c>
      <c r="AA35" s="190">
        <v>235976966.05000001</v>
      </c>
      <c r="AB35" s="190">
        <v>235023888.56</v>
      </c>
      <c r="AC35" s="190">
        <v>235400588.37</v>
      </c>
      <c r="AD35" s="190">
        <v>233286395.59999999</v>
      </c>
      <c r="AE35" s="190">
        <v>234639322.27000001</v>
      </c>
      <c r="AF35" s="190">
        <v>240263623.70000002</v>
      </c>
      <c r="AG35" s="190">
        <v>341983984.42000002</v>
      </c>
      <c r="AH35" s="190">
        <v>341603348.19999999</v>
      </c>
      <c r="AI35" s="190">
        <v>340314800.41000003</v>
      </c>
      <c r="AJ35" s="190">
        <v>335865663.11000001</v>
      </c>
      <c r="AK35" s="201" t="s">
        <v>76</v>
      </c>
    </row>
    <row r="36" spans="1:37" ht="16" x14ac:dyDescent="0.4">
      <c r="A36" s="1"/>
      <c r="B36" s="203" t="s">
        <v>138</v>
      </c>
      <c r="C36" s="2"/>
      <c r="D36" s="2"/>
      <c r="E36" s="2"/>
      <c r="F36" s="1"/>
      <c r="G36" s="1"/>
      <c r="H36" s="1"/>
      <c r="I36" s="1"/>
      <c r="J36" s="1"/>
      <c r="K36" s="1"/>
      <c r="L36" s="1"/>
      <c r="M36" s="181"/>
      <c r="N36" s="181"/>
      <c r="O36" s="181"/>
      <c r="P36" s="181"/>
      <c r="Q36" s="181"/>
      <c r="R36" s="181"/>
      <c r="S36" s="181"/>
      <c r="T36" s="181"/>
      <c r="U36" s="181"/>
      <c r="V36" s="181"/>
      <c r="W36" s="181"/>
      <c r="X36" s="181"/>
      <c r="Y36" s="181"/>
      <c r="Z36" s="181"/>
      <c r="AA36" s="181"/>
      <c r="AB36" s="181"/>
      <c r="AC36" s="181"/>
      <c r="AD36" s="181"/>
      <c r="AE36" s="181"/>
      <c r="AF36" s="181"/>
      <c r="AG36" s="181"/>
      <c r="AH36" s="181"/>
      <c r="AI36" s="181"/>
      <c r="AJ36" s="181"/>
      <c r="AK36" s="1"/>
    </row>
  </sheetData>
  <mergeCells count="1">
    <mergeCell ref="B2:D3"/>
  </mergeCells>
  <phoneticPr fontId="52" type="noConversion"/>
  <pageMargins left="0.511811024" right="0.511811024" top="0.78740157499999996" bottom="0.78740157499999996" header="0.31496062000000002" footer="0.31496062000000002"/>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Planilha4">
    <tabColor rgb="FF21335B"/>
  </sheetPr>
  <dimension ref="A1:J29"/>
  <sheetViews>
    <sheetView showGridLines="0" topLeftCell="A3" zoomScale="90" zoomScaleNormal="90" workbookViewId="0">
      <selection activeCell="J13" sqref="J13"/>
    </sheetView>
  </sheetViews>
  <sheetFormatPr defaultColWidth="8.81640625" defaultRowHeight="16" x14ac:dyDescent="0.4"/>
  <cols>
    <col min="1" max="1" width="12.6328125" style="1" customWidth="1"/>
    <col min="2" max="2" width="17" style="1" bestFit="1" customWidth="1"/>
    <col min="3" max="3" width="3.81640625" style="1" customWidth="1"/>
    <col min="4" max="5" width="16.81640625" style="1" customWidth="1"/>
    <col min="6" max="16384" width="8.81640625" style="1"/>
  </cols>
  <sheetData>
    <row r="1" spans="2:10" s="24" customFormat="1" ht="15.65" customHeight="1" x14ac:dyDescent="0.4"/>
    <row r="2" spans="2:10" s="24" customFormat="1" ht="31.75" customHeight="1" x14ac:dyDescent="0.4">
      <c r="B2" s="48" t="s">
        <v>86</v>
      </c>
      <c r="C2" s="48"/>
      <c r="D2" s="48"/>
      <c r="E2" s="48"/>
    </row>
    <row r="3" spans="2:10" s="24" customFormat="1" ht="19.25" customHeight="1" x14ac:dyDescent="0.4"/>
    <row r="4" spans="2:10" ht="16.75" customHeight="1" x14ac:dyDescent="0.4"/>
    <row r="5" spans="2:10" ht="11.4" customHeight="1" x14ac:dyDescent="0.4">
      <c r="D5" s="237" t="s">
        <v>87</v>
      </c>
      <c r="E5" s="237"/>
    </row>
    <row r="6" spans="2:10" ht="27" x14ac:dyDescent="0.4">
      <c r="B6" s="91" t="s">
        <v>88</v>
      </c>
      <c r="C6" s="102"/>
      <c r="D6" s="89" t="s">
        <v>110</v>
      </c>
      <c r="E6" s="90" t="s">
        <v>111</v>
      </c>
      <c r="F6" s="75"/>
    </row>
    <row r="7" spans="2:10" x14ac:dyDescent="0.4">
      <c r="B7" s="76">
        <f>Cálculo!N3</f>
        <v>8.4700000000000006</v>
      </c>
      <c r="C7" s="23"/>
      <c r="D7" s="79">
        <f>(1+SUMIFS(Cálculo!$N$1:$V$1,Cálculo!$N$3:$V$3,'Análise Sensibilidade'!B7))/(Cálculo!$K$1)-1</f>
        <v>0.22533501794725308</v>
      </c>
      <c r="E7" s="92">
        <f t="shared" ref="E7:E10" si="0">D7-1.38%</f>
        <v>0.21153501794725307</v>
      </c>
    </row>
    <row r="8" spans="2:10" x14ac:dyDescent="0.4">
      <c r="B8" s="82">
        <f>Cálculo!O3</f>
        <v>8.51</v>
      </c>
      <c r="C8" s="23"/>
      <c r="D8" s="83">
        <f>(1+SUMIFS(Cálculo!$N$1:$V$1,Cálculo!$N$3:$V$3,'Análise Sensibilidade'!B8))/(Cálculo!$K$1)-1</f>
        <v>0.22332031205828606</v>
      </c>
      <c r="E8" s="93">
        <f t="shared" si="0"/>
        <v>0.20952031205828606</v>
      </c>
    </row>
    <row r="9" spans="2:10" x14ac:dyDescent="0.4">
      <c r="B9" s="77">
        <f>Cálculo!P3</f>
        <v>8.5500000000000007</v>
      </c>
      <c r="C9" s="23"/>
      <c r="D9" s="79">
        <f>(1+SUMIFS(Cálculo!$N$1:$V$1,Cálculo!$N$3:$V$3,'Análise Sensibilidade'!B9))/(Cálculo!$K$1)-1</f>
        <v>0.22132481607014998</v>
      </c>
      <c r="E9" s="92">
        <f t="shared" si="0"/>
        <v>0.20752481607014997</v>
      </c>
    </row>
    <row r="10" spans="2:10" x14ac:dyDescent="0.4">
      <c r="B10" s="84">
        <f>Cálculo!Q3</f>
        <v>8.59</v>
      </c>
      <c r="C10" s="23"/>
      <c r="D10" s="83">
        <f>(1+SUMIFS(Cálculo!$N$1:$V$1,Cálculo!$N$3:$V$3,'Análise Sensibilidade'!B10))/(Cálculo!$K$1)-1</f>
        <v>0.21934824258157581</v>
      </c>
      <c r="E10" s="93">
        <f t="shared" si="0"/>
        <v>0.20554824258157581</v>
      </c>
    </row>
    <row r="11" spans="2:10" x14ac:dyDescent="0.4">
      <c r="B11" s="99">
        <f>Cálculo!R3</f>
        <v>8.6300000000000008</v>
      </c>
      <c r="C11" s="98"/>
      <c r="D11" s="100">
        <f>(1+SUMIFS(Cálculo!$N$1:$V$1,Cálculo!$N$3:$V$3,'Análise Sensibilidade'!B11))/(Cálculo!$K$1)-1</f>
        <v>0.21739029269524424</v>
      </c>
      <c r="E11" s="101">
        <f>D11-1.38%</f>
        <v>0.20359029269524423</v>
      </c>
    </row>
    <row r="12" spans="2:10" x14ac:dyDescent="0.4">
      <c r="B12" s="173">
        <f>Cálculo!S3</f>
        <v>8.67</v>
      </c>
      <c r="C12" s="23"/>
      <c r="D12" s="94">
        <f>(1+SUMIFS(Cálculo!$N$1:$V$1,Cálculo!$N$3:$V$3,'Análise Sensibilidade'!B12))/(Cálculo!$K$1)-1</f>
        <v>0.21545069050593568</v>
      </c>
      <c r="E12" s="83">
        <f>D12-1.38%</f>
        <v>0.20165069050593568</v>
      </c>
      <c r="J12" s="47"/>
    </row>
    <row r="13" spans="2:10" x14ac:dyDescent="0.4">
      <c r="B13" s="77">
        <f>Cálculo!T3</f>
        <v>8.7100000000000009</v>
      </c>
      <c r="C13" s="23"/>
      <c r="D13" s="95">
        <f>(1+SUMIFS(Cálculo!$N$1:$V$1,Cálculo!$N$3:$V$3,'Análise Sensibilidade'!B13))/(Cálculo!$K$1)-1</f>
        <v>0.21352912562028048</v>
      </c>
      <c r="E13" s="79">
        <f>D13-1.38%</f>
        <v>0.19972912562028047</v>
      </c>
    </row>
    <row r="14" spans="2:10" x14ac:dyDescent="0.4">
      <c r="B14" s="82">
        <f>Cálculo!U3</f>
        <v>8.75</v>
      </c>
      <c r="C14" s="23"/>
      <c r="D14" s="83">
        <f>(1+SUMIFS(Cálculo!$N$1:$V$1,Cálculo!$N$3:$V$3,'Análise Sensibilidade'!B14))/(Cálculo!$K$1)-1</f>
        <v>0.21162535662121185</v>
      </c>
      <c r="E14" s="93">
        <f>D14-1.38%</f>
        <v>0.19782535662121184</v>
      </c>
    </row>
    <row r="15" spans="2:10" ht="15.65" customHeight="1" x14ac:dyDescent="0.4">
      <c r="B15" s="78">
        <f>Cálculo!V3</f>
        <v>8.7899999999999991</v>
      </c>
      <c r="C15" s="23"/>
      <c r="D15" s="79">
        <f>(1+SUMIFS(Cálculo!$N$1:$V$1,Cálculo!$N$3:$V$3,'Análise Sensibilidade'!B15))/(Cálculo!$K$1)-1</f>
        <v>0.20973907311535944</v>
      </c>
      <c r="E15" s="92">
        <f>D15-1.38%</f>
        <v>0.19593907311535944</v>
      </c>
    </row>
    <row r="16" spans="2:10" ht="18.649999999999999" customHeight="1" x14ac:dyDescent="0.4">
      <c r="B16" s="80"/>
      <c r="C16" s="23"/>
      <c r="D16" s="81"/>
      <c r="E16" s="81"/>
    </row>
    <row r="17" spans="1:7" x14ac:dyDescent="0.4">
      <c r="A17" s="74"/>
      <c r="B17" s="88" t="s">
        <v>89</v>
      </c>
      <c r="G17" s="1" t="s">
        <v>109</v>
      </c>
    </row>
    <row r="18" spans="1:7" x14ac:dyDescent="0.4">
      <c r="B18" s="86">
        <v>8.4</v>
      </c>
      <c r="C18" s="87"/>
      <c r="D18" s="96">
        <f>(1+Cálculo!W1)/Cálculo!K1-1</f>
        <v>0.22890795603739389</v>
      </c>
      <c r="E18" s="97">
        <f>D18-1.38%</f>
        <v>0.21510795603739388</v>
      </c>
    </row>
    <row r="19" spans="1:7" x14ac:dyDescent="0.4">
      <c r="D19" s="235" t="s">
        <v>107</v>
      </c>
      <c r="E19" s="235"/>
    </row>
    <row r="20" spans="1:7" ht="16.25" customHeight="1" x14ac:dyDescent="0.4">
      <c r="D20" s="234">
        <f>Cálculo!W1</f>
        <v>0.27432669997215264</v>
      </c>
      <c r="E20" s="234"/>
    </row>
    <row r="21" spans="1:7" x14ac:dyDescent="0.4">
      <c r="F21" s="85"/>
    </row>
    <row r="22" spans="1:7" ht="23.5" customHeight="1" x14ac:dyDescent="0.4">
      <c r="B22" s="103"/>
      <c r="C22" s="103"/>
      <c r="D22" s="236" t="s">
        <v>106</v>
      </c>
      <c r="E22" s="236"/>
    </row>
    <row r="26" spans="1:7" s="43" customFormat="1" ht="13.5" customHeight="1" x14ac:dyDescent="0.35"/>
    <row r="27" spans="1:7" s="43" customFormat="1" ht="14.5" x14ac:dyDescent="0.35">
      <c r="B27" s="232" t="s">
        <v>136</v>
      </c>
      <c r="C27" s="233"/>
      <c r="D27" s="233"/>
    </row>
    <row r="28" spans="1:7" s="43" customFormat="1" ht="14.5" x14ac:dyDescent="0.35">
      <c r="B28" s="233"/>
      <c r="C28" s="233"/>
      <c r="D28" s="233"/>
    </row>
    <row r="29" spans="1:7" s="43" customFormat="1" ht="14.4" customHeight="1" x14ac:dyDescent="0.35">
      <c r="E29" s="104"/>
    </row>
  </sheetData>
  <mergeCells count="5">
    <mergeCell ref="D20:E20"/>
    <mergeCell ref="D19:E19"/>
    <mergeCell ref="D22:E22"/>
    <mergeCell ref="D5:E5"/>
    <mergeCell ref="B27:D28"/>
  </mergeCells>
  <pageMargins left="0.511811024" right="0.511811024" top="0.78740157499999996" bottom="0.78740157499999996" header="0.31496062000000002" footer="0.31496062000000002"/>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Planilha18">
    <tabColor rgb="FF21335B"/>
  </sheetPr>
  <dimension ref="A1:W208"/>
  <sheetViews>
    <sheetView showGridLines="0" zoomScale="70" zoomScaleNormal="70" workbookViewId="0">
      <pane xSplit="1" topLeftCell="J1" activePane="topRight" state="frozen"/>
      <selection activeCell="E15" sqref="E15:E16"/>
      <selection pane="topRight" activeCell="W4" sqref="W4"/>
    </sheetView>
  </sheetViews>
  <sheetFormatPr defaultColWidth="8.81640625" defaultRowHeight="16" x14ac:dyDescent="0.4"/>
  <cols>
    <col min="1" max="1" width="12" style="70" customWidth="1"/>
    <col min="2" max="2" width="14.81640625" style="71" customWidth="1"/>
    <col min="3" max="3" width="17.81640625" style="72" bestFit="1" customWidth="1"/>
    <col min="4" max="4" width="19.36328125" style="73" bestFit="1" customWidth="1"/>
    <col min="5" max="6" width="19.36328125" style="71" bestFit="1" customWidth="1"/>
    <col min="7" max="13" width="19.36328125" style="1" bestFit="1" customWidth="1"/>
    <col min="14" max="14" width="19.1796875" style="2" bestFit="1" customWidth="1"/>
    <col min="15" max="15" width="16.1796875" style="2" bestFit="1" customWidth="1"/>
    <col min="16" max="16" width="16.1796875" style="2" customWidth="1"/>
    <col min="17" max="23" width="16.1796875" style="2" bestFit="1" customWidth="1"/>
    <col min="24" max="16384" width="8.81640625" style="1"/>
  </cols>
  <sheetData>
    <row r="1" spans="1:23" s="54" customFormat="1" ht="39" customHeight="1" x14ac:dyDescent="0.35">
      <c r="A1" s="167" t="s">
        <v>100</v>
      </c>
      <c r="B1" s="53"/>
      <c r="C1" s="53"/>
      <c r="D1" s="161"/>
      <c r="E1" s="161"/>
      <c r="F1" s="162"/>
      <c r="G1" s="163"/>
      <c r="H1" s="162"/>
      <c r="I1" s="162"/>
      <c r="J1" s="55">
        <v>0.20778937935829164</v>
      </c>
      <c r="K1" s="163">
        <v>1.0369586214424156</v>
      </c>
      <c r="L1" s="162"/>
      <c r="M1" s="108" t="s">
        <v>101</v>
      </c>
      <c r="N1" s="55">
        <f t="shared" ref="N1:W1" si="0">+XIRR(D7:D205,$A7:$A205)</f>
        <v>0.27062171101570132</v>
      </c>
      <c r="O1" s="55">
        <f t="shared" si="0"/>
        <v>0.26853254437446594</v>
      </c>
      <c r="P1" s="55">
        <f t="shared" si="0"/>
        <v>0.26646329760551457</v>
      </c>
      <c r="Q1" s="55">
        <f t="shared" si="0"/>
        <v>0.2644136726856231</v>
      </c>
      <c r="R1" s="55">
        <f t="shared" si="0"/>
        <v>0.26238335967063919</v>
      </c>
      <c r="S1" s="55">
        <f t="shared" si="0"/>
        <v>0.26037207245826721</v>
      </c>
      <c r="T1" s="55">
        <f t="shared" si="0"/>
        <v>0.25837948918342601</v>
      </c>
      <c r="U1" s="55">
        <f t="shared" si="0"/>
        <v>0.25640535950660692</v>
      </c>
      <c r="V1" s="55">
        <f t="shared" si="0"/>
        <v>0.2544493615627289</v>
      </c>
      <c r="W1" s="55">
        <f t="shared" si="0"/>
        <v>0.27432669997215264</v>
      </c>
    </row>
    <row r="2" spans="1:23" s="54" customFormat="1" ht="18.5" x14ac:dyDescent="0.4">
      <c r="A2" s="168"/>
      <c r="D2" s="56"/>
      <c r="E2" s="56"/>
      <c r="M2" s="57" t="s">
        <v>102</v>
      </c>
      <c r="N2" s="214">
        <v>9.8315235283896278</v>
      </c>
      <c r="O2" s="214">
        <v>9.8315235283896278</v>
      </c>
      <c r="P2" s="214">
        <v>9.8315235283896278</v>
      </c>
      <c r="Q2" s="214">
        <v>9.8315235283896278</v>
      </c>
      <c r="R2" s="214">
        <v>9.8315235283896278</v>
      </c>
      <c r="S2" s="214">
        <v>9.8315235283896278</v>
      </c>
      <c r="T2" s="214">
        <v>9.8315235283896278</v>
      </c>
      <c r="U2" s="214">
        <v>9.8315235283896278</v>
      </c>
      <c r="V2" s="214">
        <v>9.8315235283896278</v>
      </c>
      <c r="W2" s="214">
        <v>9.8315235283896278</v>
      </c>
    </row>
    <row r="3" spans="1:23" s="54" customFormat="1" x14ac:dyDescent="0.35">
      <c r="D3" s="56"/>
      <c r="E3" s="56"/>
      <c r="M3" s="58" t="s">
        <v>103</v>
      </c>
      <c r="N3" s="174">
        <v>8.4700000000000006</v>
      </c>
      <c r="O3" s="175">
        <v>8.51</v>
      </c>
      <c r="P3" s="175">
        <v>8.5500000000000007</v>
      </c>
      <c r="Q3" s="174">
        <v>8.59</v>
      </c>
      <c r="R3" s="175">
        <v>8.6300000000000008</v>
      </c>
      <c r="S3" s="176">
        <v>8.67</v>
      </c>
      <c r="T3" s="177">
        <v>8.7100000000000009</v>
      </c>
      <c r="U3" s="177">
        <v>8.75</v>
      </c>
      <c r="V3" s="176">
        <v>8.7899999999999991</v>
      </c>
      <c r="W3" s="60">
        <f>'Análise Sensibilidade'!B18</f>
        <v>8.4</v>
      </c>
    </row>
    <row r="4" spans="1:23" s="64" customFormat="1" x14ac:dyDescent="0.4">
      <c r="A4" s="166"/>
      <c r="B4" s="169">
        <v>45657</v>
      </c>
      <c r="C4" s="61"/>
      <c r="D4" s="62"/>
      <c r="E4" s="63"/>
      <c r="F4" s="63"/>
      <c r="N4" s="65"/>
      <c r="O4" s="66"/>
      <c r="P4" s="66"/>
      <c r="Q4" s="66"/>
      <c r="R4" s="66"/>
      <c r="S4" s="66"/>
      <c r="T4" s="66"/>
      <c r="U4" s="66"/>
      <c r="V4" s="66"/>
      <c r="W4" s="66"/>
    </row>
    <row r="5" spans="1:23" s="64" customFormat="1" ht="39.65" customHeight="1" x14ac:dyDescent="0.4">
      <c r="A5" s="166"/>
      <c r="B5" s="169"/>
      <c r="C5" s="61"/>
      <c r="D5" s="62"/>
      <c r="E5" s="63"/>
      <c r="F5" s="63"/>
      <c r="N5" s="65"/>
      <c r="O5" s="66"/>
      <c r="P5" s="66"/>
      <c r="Q5" s="66"/>
      <c r="R5" s="66"/>
      <c r="S5" s="66"/>
      <c r="T5" s="66"/>
      <c r="U5" s="66"/>
      <c r="V5" s="66"/>
      <c r="W5" s="66"/>
    </row>
    <row r="6" spans="1:23" s="59" customFormat="1" ht="30.5" customHeight="1" x14ac:dyDescent="0.4">
      <c r="A6" s="67" t="s">
        <v>104</v>
      </c>
      <c r="B6" s="24"/>
      <c r="C6" s="165" t="s">
        <v>108</v>
      </c>
      <c r="D6" s="164"/>
      <c r="E6" s="164"/>
      <c r="F6" s="164"/>
      <c r="G6" s="164"/>
      <c r="H6" s="164"/>
      <c r="I6" s="164"/>
      <c r="J6" s="164"/>
      <c r="K6" s="164"/>
      <c r="L6" s="164"/>
      <c r="M6" s="164"/>
    </row>
    <row r="7" spans="1:23" s="59" customFormat="1" ht="18" customHeight="1" x14ac:dyDescent="0.4">
      <c r="A7" s="68">
        <f>EOMONTH(A8-1,0)</f>
        <v>45657</v>
      </c>
      <c r="C7" s="204">
        <v>-212084154.27000007</v>
      </c>
      <c r="D7" s="65">
        <f t="shared" ref="D7:M7" si="1">N3/N2*$C7</f>
        <v>-182713572.4671492</v>
      </c>
      <c r="E7" s="65">
        <f t="shared" si="1"/>
        <v>-183576446.48116171</v>
      </c>
      <c r="F7" s="65">
        <f t="shared" si="1"/>
        <v>-184439320.49517423</v>
      </c>
      <c r="G7" s="65">
        <f t="shared" si="1"/>
        <v>-185302194.50918674</v>
      </c>
      <c r="H7" s="65">
        <f t="shared" si="1"/>
        <v>-186165068.52319926</v>
      </c>
      <c r="I7" s="65">
        <f t="shared" si="1"/>
        <v>-187027942.53721175</v>
      </c>
      <c r="J7" s="65">
        <f t="shared" si="1"/>
        <v>-187890816.55122429</v>
      </c>
      <c r="K7" s="65">
        <f t="shared" si="1"/>
        <v>-188753690.56523678</v>
      </c>
      <c r="L7" s="65">
        <f t="shared" si="1"/>
        <v>-189616564.57924926</v>
      </c>
      <c r="M7" s="65">
        <f t="shared" si="1"/>
        <v>-181203542.94262731</v>
      </c>
    </row>
    <row r="8" spans="1:23" x14ac:dyDescent="0.4">
      <c r="A8" s="68">
        <f>EOMONTH(B4,0)</f>
        <v>45657</v>
      </c>
      <c r="B8" s="1"/>
      <c r="C8" s="1"/>
      <c r="D8" s="172">
        <v>6955930.6076987078</v>
      </c>
      <c r="E8" s="172">
        <v>6955930.6076987078</v>
      </c>
      <c r="F8" s="172">
        <v>6955930.6076987078</v>
      </c>
      <c r="G8" s="172">
        <v>6955930.6076987078</v>
      </c>
      <c r="H8" s="172">
        <v>6955930.6076987078</v>
      </c>
      <c r="I8" s="172">
        <v>6955930.6076987078</v>
      </c>
      <c r="J8" s="172">
        <v>6955930.6076987078</v>
      </c>
      <c r="K8" s="172">
        <v>6955930.6076987078</v>
      </c>
      <c r="L8" s="172">
        <v>6955930.6076987078</v>
      </c>
      <c r="M8" s="172">
        <v>6955930.6076987078</v>
      </c>
      <c r="N8" s="1"/>
      <c r="O8" s="1"/>
      <c r="P8" s="1"/>
      <c r="Q8" s="1"/>
      <c r="R8" s="1"/>
      <c r="S8" s="1"/>
      <c r="T8" s="1"/>
      <c r="U8" s="1"/>
      <c r="V8" s="1"/>
      <c r="W8" s="1"/>
    </row>
    <row r="9" spans="1:23" x14ac:dyDescent="0.4">
      <c r="A9" s="68">
        <f>EOMONTH(A8+1,0)</f>
        <v>45688</v>
      </c>
      <c r="B9" s="1"/>
      <c r="C9" s="1"/>
      <c r="D9" s="172">
        <v>5301517.7507307101</v>
      </c>
      <c r="E9" s="172">
        <v>5301517.7507307101</v>
      </c>
      <c r="F9" s="172">
        <v>5301517.7507307101</v>
      </c>
      <c r="G9" s="172">
        <v>5301517.7507307101</v>
      </c>
      <c r="H9" s="172">
        <v>5301517.7507307101</v>
      </c>
      <c r="I9" s="172">
        <v>5301517.7507307101</v>
      </c>
      <c r="J9" s="172">
        <v>5301517.7507307101</v>
      </c>
      <c r="K9" s="172">
        <v>5301517.7507307101</v>
      </c>
      <c r="L9" s="172">
        <v>5301517.7507307101</v>
      </c>
      <c r="M9" s="172">
        <v>5301517.7507307101</v>
      </c>
      <c r="N9" s="1"/>
      <c r="O9" s="1"/>
      <c r="P9" s="1"/>
      <c r="Q9" s="1"/>
      <c r="R9" s="1"/>
      <c r="S9" s="1"/>
      <c r="T9" s="1"/>
      <c r="U9" s="1"/>
      <c r="V9" s="1"/>
      <c r="W9" s="1"/>
    </row>
    <row r="10" spans="1:23" x14ac:dyDescent="0.4">
      <c r="A10" s="68">
        <f t="shared" ref="A10:A73" si="2">EOMONTH(A9+1,0)</f>
        <v>45716</v>
      </c>
      <c r="B10" s="1"/>
      <c r="C10" s="1"/>
      <c r="D10" s="172">
        <v>3967340.6623120895</v>
      </c>
      <c r="E10" s="172">
        <v>3967340.6623120895</v>
      </c>
      <c r="F10" s="172">
        <v>3967340.6623120895</v>
      </c>
      <c r="G10" s="172">
        <v>3967340.6623120895</v>
      </c>
      <c r="H10" s="172">
        <v>3967340.6623120895</v>
      </c>
      <c r="I10" s="172">
        <v>3967340.6623120895</v>
      </c>
      <c r="J10" s="172">
        <v>3967340.6623120895</v>
      </c>
      <c r="K10" s="172">
        <v>3967340.6623120895</v>
      </c>
      <c r="L10" s="172">
        <v>3967340.6623120895</v>
      </c>
      <c r="M10" s="172">
        <v>3967340.6623120895</v>
      </c>
      <c r="N10" s="1"/>
      <c r="O10" s="1"/>
      <c r="P10" s="1"/>
      <c r="Q10" s="1"/>
      <c r="R10" s="1"/>
      <c r="S10" s="1"/>
      <c r="T10" s="1"/>
      <c r="U10" s="1"/>
      <c r="V10" s="1"/>
      <c r="W10" s="1"/>
    </row>
    <row r="11" spans="1:23" x14ac:dyDescent="0.4">
      <c r="A11" s="68">
        <f t="shared" si="2"/>
        <v>45747</v>
      </c>
      <c r="B11" s="1"/>
      <c r="C11" s="1"/>
      <c r="D11" s="172">
        <v>3687324.4765969897</v>
      </c>
      <c r="E11" s="172">
        <v>3687324.4765969897</v>
      </c>
      <c r="F11" s="172">
        <v>3687324.4765969897</v>
      </c>
      <c r="G11" s="172">
        <v>3687324.4765969897</v>
      </c>
      <c r="H11" s="172">
        <v>3687324.4765969897</v>
      </c>
      <c r="I11" s="172">
        <v>3687324.4765969897</v>
      </c>
      <c r="J11" s="172">
        <v>3687324.4765969897</v>
      </c>
      <c r="K11" s="172">
        <v>3687324.4765969897</v>
      </c>
      <c r="L11" s="172">
        <v>3687324.4765969897</v>
      </c>
      <c r="M11" s="172">
        <v>3687324.4765969897</v>
      </c>
      <c r="N11" s="1"/>
      <c r="O11" s="1"/>
      <c r="P11" s="1"/>
      <c r="Q11" s="1"/>
      <c r="R11" s="1"/>
      <c r="S11" s="1"/>
      <c r="T11" s="1"/>
      <c r="U11" s="1"/>
      <c r="V11" s="1"/>
      <c r="W11" s="1"/>
    </row>
    <row r="12" spans="1:23" x14ac:dyDescent="0.4">
      <c r="A12" s="68">
        <f t="shared" si="2"/>
        <v>45777</v>
      </c>
      <c r="B12" s="1"/>
      <c r="C12" s="1"/>
      <c r="D12" s="172">
        <v>3998735.7368740099</v>
      </c>
      <c r="E12" s="172">
        <v>3998735.7368740099</v>
      </c>
      <c r="F12" s="172">
        <v>3998735.7368740099</v>
      </c>
      <c r="G12" s="172">
        <v>3998735.7368740099</v>
      </c>
      <c r="H12" s="172">
        <v>3998735.7368740099</v>
      </c>
      <c r="I12" s="172">
        <v>3998735.7368740099</v>
      </c>
      <c r="J12" s="172">
        <v>3998735.7368740099</v>
      </c>
      <c r="K12" s="172">
        <v>3998735.7368740099</v>
      </c>
      <c r="L12" s="172">
        <v>3998735.7368740099</v>
      </c>
      <c r="M12" s="172">
        <v>3998735.7368740099</v>
      </c>
      <c r="O12" s="1"/>
      <c r="P12" s="1"/>
      <c r="Q12" s="1"/>
      <c r="R12" s="1"/>
      <c r="S12" s="1"/>
      <c r="T12" s="1"/>
      <c r="U12" s="1"/>
      <c r="V12" s="1"/>
      <c r="W12" s="1"/>
    </row>
    <row r="13" spans="1:23" x14ac:dyDescent="0.4">
      <c r="A13" s="68">
        <f t="shared" si="2"/>
        <v>45808</v>
      </c>
      <c r="B13" s="1"/>
      <c r="C13" s="69"/>
      <c r="D13" s="172">
        <v>3864899.6935375794</v>
      </c>
      <c r="E13" s="172">
        <v>3864899.6935375794</v>
      </c>
      <c r="F13" s="172">
        <v>3864899.6935375794</v>
      </c>
      <c r="G13" s="172">
        <v>3864899.6935375794</v>
      </c>
      <c r="H13" s="172">
        <v>3864899.6935375794</v>
      </c>
      <c r="I13" s="172">
        <v>3864899.6935375794</v>
      </c>
      <c r="J13" s="172">
        <v>3864899.6935375794</v>
      </c>
      <c r="K13" s="172">
        <v>3864899.6935375794</v>
      </c>
      <c r="L13" s="172">
        <v>3864899.6935375794</v>
      </c>
      <c r="M13" s="172">
        <v>3864899.6935375794</v>
      </c>
      <c r="N13" s="1"/>
      <c r="O13" s="1"/>
      <c r="P13" s="1"/>
      <c r="Q13" s="1"/>
      <c r="R13" s="1"/>
      <c r="S13" s="1"/>
      <c r="T13" s="1"/>
      <c r="U13" s="1"/>
      <c r="V13" s="1"/>
      <c r="W13" s="1"/>
    </row>
    <row r="14" spans="1:23" x14ac:dyDescent="0.4">
      <c r="A14" s="68">
        <f t="shared" si="2"/>
        <v>45838</v>
      </c>
      <c r="B14" s="1"/>
      <c r="C14" s="69"/>
      <c r="D14" s="172">
        <v>3914046.8075916301</v>
      </c>
      <c r="E14" s="172">
        <v>3914046.8075916301</v>
      </c>
      <c r="F14" s="172">
        <v>3914046.8075916301</v>
      </c>
      <c r="G14" s="172">
        <v>3914046.8075916301</v>
      </c>
      <c r="H14" s="172">
        <v>3914046.8075916301</v>
      </c>
      <c r="I14" s="172">
        <v>3914046.8075916301</v>
      </c>
      <c r="J14" s="172">
        <v>3914046.8075916301</v>
      </c>
      <c r="K14" s="172">
        <v>3914046.8075916301</v>
      </c>
      <c r="L14" s="172">
        <v>3914046.8075916301</v>
      </c>
      <c r="M14" s="172">
        <v>3914046.8075916301</v>
      </c>
      <c r="N14" s="1"/>
      <c r="O14" s="1"/>
      <c r="P14" s="1"/>
      <c r="Q14" s="1"/>
      <c r="R14" s="1"/>
      <c r="S14" s="1"/>
      <c r="T14" s="1"/>
      <c r="U14" s="1"/>
      <c r="V14" s="1"/>
      <c r="W14" s="1"/>
    </row>
    <row r="15" spans="1:23" x14ac:dyDescent="0.4">
      <c r="A15" s="68">
        <f t="shared" si="2"/>
        <v>45869</v>
      </c>
      <c r="B15" s="1"/>
      <c r="C15" s="1"/>
      <c r="D15" s="172">
        <v>3912688.8821747</v>
      </c>
      <c r="E15" s="172">
        <v>3912688.8821747</v>
      </c>
      <c r="F15" s="172">
        <v>3912688.8821747</v>
      </c>
      <c r="G15" s="172">
        <v>3912688.8821747</v>
      </c>
      <c r="H15" s="172">
        <v>3912688.8821747</v>
      </c>
      <c r="I15" s="172">
        <v>3912688.8821747</v>
      </c>
      <c r="J15" s="172">
        <v>3912688.8821747</v>
      </c>
      <c r="K15" s="172">
        <v>3912688.8821747</v>
      </c>
      <c r="L15" s="172">
        <v>3912688.8821747</v>
      </c>
      <c r="M15" s="172">
        <v>3912688.8821747</v>
      </c>
      <c r="N15" s="1"/>
      <c r="O15" s="1"/>
      <c r="P15" s="1"/>
      <c r="Q15" s="1"/>
      <c r="R15" s="1"/>
      <c r="S15" s="1"/>
      <c r="T15" s="1"/>
      <c r="U15" s="1"/>
      <c r="V15" s="1"/>
      <c r="W15" s="1"/>
    </row>
    <row r="16" spans="1:23" x14ac:dyDescent="0.4">
      <c r="A16" s="68">
        <f t="shared" si="2"/>
        <v>45900</v>
      </c>
      <c r="B16" s="1"/>
      <c r="C16" s="1"/>
      <c r="D16" s="172">
        <v>3905823.7177526695</v>
      </c>
      <c r="E16" s="172">
        <v>3905823.7177526695</v>
      </c>
      <c r="F16" s="172">
        <v>3905823.7177526695</v>
      </c>
      <c r="G16" s="172">
        <v>3905823.7177526695</v>
      </c>
      <c r="H16" s="172">
        <v>3905823.7177526695</v>
      </c>
      <c r="I16" s="172">
        <v>3905823.7177526695</v>
      </c>
      <c r="J16" s="172">
        <v>3905823.7177526695</v>
      </c>
      <c r="K16" s="172">
        <v>3905823.7177526695</v>
      </c>
      <c r="L16" s="172">
        <v>3905823.7177526695</v>
      </c>
      <c r="M16" s="172">
        <v>3905823.7177526695</v>
      </c>
      <c r="N16" s="1"/>
      <c r="O16" s="1"/>
      <c r="P16" s="1"/>
      <c r="Q16" s="1"/>
      <c r="R16" s="1"/>
      <c r="S16" s="1"/>
      <c r="T16" s="1"/>
      <c r="U16" s="1"/>
      <c r="V16" s="1"/>
      <c r="W16" s="1"/>
    </row>
    <row r="17" spans="1:23" x14ac:dyDescent="0.4">
      <c r="A17" s="68">
        <f t="shared" si="2"/>
        <v>45930</v>
      </c>
      <c r="B17" s="1"/>
      <c r="C17" s="1"/>
      <c r="D17" s="172">
        <v>3963518.1480269399</v>
      </c>
      <c r="E17" s="172">
        <v>3963518.1480269399</v>
      </c>
      <c r="F17" s="172">
        <v>3963518.1480269399</v>
      </c>
      <c r="G17" s="172">
        <v>3963518.1480269399</v>
      </c>
      <c r="H17" s="172">
        <v>3963518.1480269399</v>
      </c>
      <c r="I17" s="172">
        <v>3963518.1480269399</v>
      </c>
      <c r="J17" s="172">
        <v>3963518.1480269399</v>
      </c>
      <c r="K17" s="172">
        <v>3963518.1480269399</v>
      </c>
      <c r="L17" s="172">
        <v>3963518.1480269399</v>
      </c>
      <c r="M17" s="172">
        <v>3963518.1480269399</v>
      </c>
      <c r="N17" s="1"/>
      <c r="O17" s="1"/>
      <c r="P17" s="1"/>
      <c r="Q17" s="1"/>
      <c r="R17" s="1"/>
      <c r="S17" s="1"/>
      <c r="T17" s="1"/>
      <c r="U17" s="1"/>
      <c r="V17" s="1"/>
      <c r="W17" s="1"/>
    </row>
    <row r="18" spans="1:23" x14ac:dyDescent="0.4">
      <c r="A18" s="68">
        <f t="shared" si="2"/>
        <v>45961</v>
      </c>
      <c r="B18" s="1"/>
      <c r="C18" s="1"/>
      <c r="D18" s="172">
        <v>3806862.8434344195</v>
      </c>
      <c r="E18" s="172">
        <v>3806862.8434344195</v>
      </c>
      <c r="F18" s="172">
        <v>3806862.8434344195</v>
      </c>
      <c r="G18" s="172">
        <v>3806862.8434344195</v>
      </c>
      <c r="H18" s="172">
        <v>3806862.8434344195</v>
      </c>
      <c r="I18" s="172">
        <v>3806862.8434344195</v>
      </c>
      <c r="J18" s="172">
        <v>3806862.8434344195</v>
      </c>
      <c r="K18" s="172">
        <v>3806862.8434344195</v>
      </c>
      <c r="L18" s="172">
        <v>3806862.8434344195</v>
      </c>
      <c r="M18" s="172">
        <v>3806862.8434344195</v>
      </c>
      <c r="N18" s="1"/>
      <c r="O18" s="1"/>
      <c r="P18" s="1"/>
      <c r="Q18" s="1"/>
      <c r="R18" s="1"/>
      <c r="S18" s="1"/>
      <c r="T18" s="1"/>
      <c r="U18" s="1"/>
      <c r="V18" s="1"/>
      <c r="W18" s="1"/>
    </row>
    <row r="19" spans="1:23" x14ac:dyDescent="0.4">
      <c r="A19" s="68">
        <f t="shared" si="2"/>
        <v>45991</v>
      </c>
      <c r="B19" s="1"/>
      <c r="C19" s="1"/>
      <c r="D19" s="172">
        <v>4424694.2278427184</v>
      </c>
      <c r="E19" s="172">
        <v>4424694.2278427184</v>
      </c>
      <c r="F19" s="172">
        <v>4424694.2278427184</v>
      </c>
      <c r="G19" s="172">
        <v>4424694.2278427184</v>
      </c>
      <c r="H19" s="172">
        <v>4424694.2278427184</v>
      </c>
      <c r="I19" s="172">
        <v>4424694.2278427184</v>
      </c>
      <c r="J19" s="172">
        <v>4424694.2278427184</v>
      </c>
      <c r="K19" s="172">
        <v>4424694.2278427184</v>
      </c>
      <c r="L19" s="172">
        <v>4424694.2278427184</v>
      </c>
      <c r="M19" s="172">
        <v>4424694.2278427184</v>
      </c>
      <c r="N19" s="1"/>
      <c r="O19" s="1"/>
      <c r="P19" s="1"/>
      <c r="Q19" s="1"/>
      <c r="R19" s="1"/>
      <c r="S19" s="1"/>
      <c r="T19" s="1"/>
      <c r="U19" s="1"/>
      <c r="V19" s="1"/>
      <c r="W19" s="1"/>
    </row>
    <row r="20" spans="1:23" x14ac:dyDescent="0.4">
      <c r="A20" s="68">
        <f t="shared" si="2"/>
        <v>46022</v>
      </c>
      <c r="B20" s="1"/>
      <c r="C20" s="1"/>
      <c r="D20" s="172">
        <v>3770314.0315258405</v>
      </c>
      <c r="E20" s="172">
        <v>3770314.0315258405</v>
      </c>
      <c r="F20" s="172">
        <v>3770314.0315258405</v>
      </c>
      <c r="G20" s="172">
        <v>3770314.0315258405</v>
      </c>
      <c r="H20" s="172">
        <v>3770314.0315258405</v>
      </c>
      <c r="I20" s="172">
        <v>3770314.0315258405</v>
      </c>
      <c r="J20" s="172">
        <v>3770314.0315258405</v>
      </c>
      <c r="K20" s="172">
        <v>3770314.0315258405</v>
      </c>
      <c r="L20" s="172">
        <v>3770314.0315258405</v>
      </c>
      <c r="M20" s="172">
        <v>3770314.0315258405</v>
      </c>
      <c r="N20" s="1"/>
      <c r="O20" s="1"/>
      <c r="P20" s="1"/>
      <c r="Q20" s="1"/>
      <c r="R20" s="1"/>
      <c r="S20" s="1"/>
      <c r="T20" s="1"/>
      <c r="U20" s="1"/>
      <c r="V20" s="1"/>
      <c r="W20" s="1"/>
    </row>
    <row r="21" spans="1:23" x14ac:dyDescent="0.4">
      <c r="A21" s="68">
        <f t="shared" si="2"/>
        <v>46053</v>
      </c>
      <c r="B21" s="1"/>
      <c r="C21" s="1"/>
      <c r="D21" s="172">
        <v>3836454.43715407</v>
      </c>
      <c r="E21" s="172">
        <v>3836454.43715407</v>
      </c>
      <c r="F21" s="172">
        <v>3836454.43715407</v>
      </c>
      <c r="G21" s="172">
        <v>3836454.43715407</v>
      </c>
      <c r="H21" s="172">
        <v>3836454.43715407</v>
      </c>
      <c r="I21" s="172">
        <v>3836454.43715407</v>
      </c>
      <c r="J21" s="172">
        <v>3836454.43715407</v>
      </c>
      <c r="K21" s="172">
        <v>3836454.43715407</v>
      </c>
      <c r="L21" s="172">
        <v>3836454.43715407</v>
      </c>
      <c r="M21" s="172">
        <v>3836454.43715407</v>
      </c>
      <c r="N21" s="1"/>
      <c r="O21" s="1"/>
      <c r="P21" s="1"/>
      <c r="Q21" s="1"/>
      <c r="R21" s="1"/>
      <c r="S21" s="1"/>
      <c r="T21" s="1"/>
      <c r="U21" s="1"/>
      <c r="V21" s="1"/>
      <c r="W21" s="1"/>
    </row>
    <row r="22" spans="1:23" x14ac:dyDescent="0.4">
      <c r="A22" s="68">
        <f t="shared" si="2"/>
        <v>46081</v>
      </c>
      <c r="B22" s="1"/>
      <c r="C22" s="1"/>
      <c r="D22" s="172">
        <v>3910375.2835885398</v>
      </c>
      <c r="E22" s="172">
        <v>3910375.2835885398</v>
      </c>
      <c r="F22" s="172">
        <v>3910375.2835885398</v>
      </c>
      <c r="G22" s="172">
        <v>3910375.2835885398</v>
      </c>
      <c r="H22" s="172">
        <v>3910375.2835885398</v>
      </c>
      <c r="I22" s="172">
        <v>3910375.2835885398</v>
      </c>
      <c r="J22" s="172">
        <v>3910375.2835885398</v>
      </c>
      <c r="K22" s="172">
        <v>3910375.2835885398</v>
      </c>
      <c r="L22" s="172">
        <v>3910375.2835885398</v>
      </c>
      <c r="M22" s="172">
        <v>3910375.2835885398</v>
      </c>
      <c r="N22" s="1"/>
      <c r="O22" s="1"/>
      <c r="P22" s="1"/>
      <c r="Q22" s="1"/>
      <c r="R22" s="1"/>
      <c r="S22" s="1"/>
      <c r="T22" s="1"/>
      <c r="U22" s="1"/>
      <c r="V22" s="1"/>
      <c r="W22" s="1"/>
    </row>
    <row r="23" spans="1:23" x14ac:dyDescent="0.4">
      <c r="A23" s="68">
        <f t="shared" si="2"/>
        <v>46112</v>
      </c>
      <c r="B23" s="1"/>
      <c r="C23" s="1"/>
      <c r="D23" s="172">
        <v>3633472.2814676003</v>
      </c>
      <c r="E23" s="172">
        <v>3633472.2814676003</v>
      </c>
      <c r="F23" s="172">
        <v>3633472.2814676003</v>
      </c>
      <c r="G23" s="172">
        <v>3633472.2814676003</v>
      </c>
      <c r="H23" s="172">
        <v>3633472.2814676003</v>
      </c>
      <c r="I23" s="172">
        <v>3633472.2814676003</v>
      </c>
      <c r="J23" s="172">
        <v>3633472.2814676003</v>
      </c>
      <c r="K23" s="172">
        <v>3633472.2814676003</v>
      </c>
      <c r="L23" s="172">
        <v>3633472.2814676003</v>
      </c>
      <c r="M23" s="172">
        <v>3633472.2814676003</v>
      </c>
      <c r="N23" s="1"/>
      <c r="O23" s="1"/>
      <c r="P23" s="1"/>
      <c r="Q23" s="1"/>
      <c r="R23" s="1"/>
      <c r="S23" s="1"/>
      <c r="T23" s="1"/>
      <c r="U23" s="1"/>
      <c r="V23" s="1"/>
      <c r="W23" s="1"/>
    </row>
    <row r="24" spans="1:23" x14ac:dyDescent="0.4">
      <c r="A24" s="68">
        <f t="shared" si="2"/>
        <v>46142</v>
      </c>
      <c r="B24" s="1"/>
      <c r="C24" s="1"/>
      <c r="D24" s="172">
        <v>3886917.5167233506</v>
      </c>
      <c r="E24" s="172">
        <v>3886917.5167233506</v>
      </c>
      <c r="F24" s="172">
        <v>3886917.5167233506</v>
      </c>
      <c r="G24" s="172">
        <v>3886917.5167233506</v>
      </c>
      <c r="H24" s="172">
        <v>3886917.5167233506</v>
      </c>
      <c r="I24" s="172">
        <v>3886917.5167233506</v>
      </c>
      <c r="J24" s="172">
        <v>3886917.5167233506</v>
      </c>
      <c r="K24" s="172">
        <v>3886917.5167233506</v>
      </c>
      <c r="L24" s="172">
        <v>3886917.5167233506</v>
      </c>
      <c r="M24" s="172">
        <v>3886917.5167233506</v>
      </c>
      <c r="N24" s="1"/>
      <c r="O24" s="1"/>
      <c r="P24" s="1"/>
      <c r="Q24" s="1"/>
      <c r="R24" s="1"/>
      <c r="S24" s="1"/>
      <c r="T24" s="1"/>
      <c r="U24" s="1"/>
      <c r="V24" s="1"/>
      <c r="W24" s="1"/>
    </row>
    <row r="25" spans="1:23" x14ac:dyDescent="0.4">
      <c r="A25" s="68">
        <f t="shared" si="2"/>
        <v>46173</v>
      </c>
      <c r="B25" s="1"/>
      <c r="C25" s="1"/>
      <c r="D25" s="172">
        <v>3804277.4749429906</v>
      </c>
      <c r="E25" s="172">
        <v>3804277.4749429906</v>
      </c>
      <c r="F25" s="172">
        <v>3804277.4749429906</v>
      </c>
      <c r="G25" s="172">
        <v>3804277.4749429906</v>
      </c>
      <c r="H25" s="172">
        <v>3804277.4749429906</v>
      </c>
      <c r="I25" s="172">
        <v>3804277.4749429906</v>
      </c>
      <c r="J25" s="172">
        <v>3804277.4749429906</v>
      </c>
      <c r="K25" s="172">
        <v>3804277.4749429906</v>
      </c>
      <c r="L25" s="172">
        <v>3804277.4749429906</v>
      </c>
      <c r="M25" s="172">
        <v>3804277.4749429906</v>
      </c>
      <c r="N25" s="1"/>
      <c r="O25" s="1"/>
      <c r="P25" s="1"/>
      <c r="Q25" s="1"/>
      <c r="R25" s="1"/>
      <c r="S25" s="1"/>
      <c r="T25" s="1"/>
      <c r="U25" s="1"/>
      <c r="V25" s="1"/>
      <c r="W25" s="1"/>
    </row>
    <row r="26" spans="1:23" x14ac:dyDescent="0.4">
      <c r="A26" s="68">
        <f t="shared" si="2"/>
        <v>46203</v>
      </c>
      <c r="B26" s="1"/>
      <c r="C26" s="1"/>
      <c r="D26" s="172">
        <v>3826705.7371278796</v>
      </c>
      <c r="E26" s="172">
        <v>3826705.7371278796</v>
      </c>
      <c r="F26" s="172">
        <v>3826705.7371278796</v>
      </c>
      <c r="G26" s="172">
        <v>3826705.7371278796</v>
      </c>
      <c r="H26" s="172">
        <v>3826705.7371278796</v>
      </c>
      <c r="I26" s="172">
        <v>3826705.7371278796</v>
      </c>
      <c r="J26" s="172">
        <v>3826705.7371278796</v>
      </c>
      <c r="K26" s="172">
        <v>3826705.7371278796</v>
      </c>
      <c r="L26" s="172">
        <v>3826705.7371278796</v>
      </c>
      <c r="M26" s="172">
        <v>3826705.7371278796</v>
      </c>
      <c r="N26" s="1"/>
      <c r="O26" s="1"/>
      <c r="P26" s="1"/>
      <c r="Q26" s="1"/>
      <c r="R26" s="1"/>
      <c r="S26" s="1"/>
      <c r="T26" s="1"/>
      <c r="U26" s="1"/>
      <c r="V26" s="1"/>
      <c r="W26" s="1"/>
    </row>
    <row r="27" spans="1:23" x14ac:dyDescent="0.4">
      <c r="A27" s="68">
        <f t="shared" si="2"/>
        <v>46234</v>
      </c>
      <c r="B27" s="1"/>
      <c r="C27" s="1"/>
      <c r="D27" s="172">
        <v>3831413.2527999803</v>
      </c>
      <c r="E27" s="172">
        <v>3831413.2527999803</v>
      </c>
      <c r="F27" s="172">
        <v>3831413.2527999803</v>
      </c>
      <c r="G27" s="172">
        <v>3831413.2527999803</v>
      </c>
      <c r="H27" s="172">
        <v>3831413.2527999803</v>
      </c>
      <c r="I27" s="172">
        <v>3831413.2527999803</v>
      </c>
      <c r="J27" s="172">
        <v>3831413.2527999803</v>
      </c>
      <c r="K27" s="172">
        <v>3831413.2527999803</v>
      </c>
      <c r="L27" s="172">
        <v>3831413.2527999803</v>
      </c>
      <c r="M27" s="172">
        <v>3831413.2527999803</v>
      </c>
      <c r="N27" s="1"/>
      <c r="O27" s="1"/>
      <c r="P27" s="1"/>
      <c r="Q27" s="1"/>
      <c r="R27" s="1"/>
      <c r="S27" s="1"/>
      <c r="T27" s="1"/>
      <c r="U27" s="1"/>
      <c r="V27" s="1"/>
      <c r="W27" s="1"/>
    </row>
    <row r="28" spans="1:23" x14ac:dyDescent="0.4">
      <c r="A28" s="68">
        <f t="shared" si="2"/>
        <v>46265</v>
      </c>
      <c r="B28" s="1"/>
      <c r="C28" s="1"/>
      <c r="D28" s="172">
        <v>3827307.0260955701</v>
      </c>
      <c r="E28" s="172">
        <v>3827307.0260955701</v>
      </c>
      <c r="F28" s="172">
        <v>3827307.0260955701</v>
      </c>
      <c r="G28" s="172">
        <v>3827307.0260955701</v>
      </c>
      <c r="H28" s="172">
        <v>3827307.0260955701</v>
      </c>
      <c r="I28" s="172">
        <v>3827307.0260955701</v>
      </c>
      <c r="J28" s="172">
        <v>3827307.0260955701</v>
      </c>
      <c r="K28" s="172">
        <v>3827307.0260955701</v>
      </c>
      <c r="L28" s="172">
        <v>3827307.0260955701</v>
      </c>
      <c r="M28" s="172">
        <v>3827307.0260955701</v>
      </c>
      <c r="N28" s="1"/>
      <c r="O28" s="1"/>
      <c r="P28" s="1"/>
      <c r="Q28" s="1"/>
      <c r="R28" s="1"/>
      <c r="S28" s="1"/>
      <c r="T28" s="1"/>
      <c r="U28" s="1"/>
      <c r="V28" s="1"/>
      <c r="W28" s="1"/>
    </row>
    <row r="29" spans="1:23" x14ac:dyDescent="0.4">
      <c r="A29" s="68">
        <f>EOMONTH(A28+1,0)</f>
        <v>46295</v>
      </c>
      <c r="B29" s="1"/>
      <c r="C29" s="1"/>
      <c r="D29" s="172">
        <v>3809571.2251547091</v>
      </c>
      <c r="E29" s="172">
        <v>3809571.2251547091</v>
      </c>
      <c r="F29" s="172">
        <v>3809571.2251547091</v>
      </c>
      <c r="G29" s="172">
        <v>3809571.2251547091</v>
      </c>
      <c r="H29" s="172">
        <v>3809571.2251547091</v>
      </c>
      <c r="I29" s="172">
        <v>3809571.2251547091</v>
      </c>
      <c r="J29" s="172">
        <v>3809571.2251547091</v>
      </c>
      <c r="K29" s="172">
        <v>3809571.2251547091</v>
      </c>
      <c r="L29" s="172">
        <v>3809571.2251547091</v>
      </c>
      <c r="M29" s="172">
        <v>3809571.2251547091</v>
      </c>
      <c r="N29" s="1"/>
      <c r="O29" s="1"/>
      <c r="P29" s="1"/>
      <c r="Q29" s="1"/>
      <c r="R29" s="1"/>
      <c r="S29" s="1"/>
      <c r="T29" s="1"/>
      <c r="U29" s="1"/>
      <c r="V29" s="1"/>
      <c r="W29" s="1"/>
    </row>
    <row r="30" spans="1:23" x14ac:dyDescent="0.4">
      <c r="A30" s="68">
        <f t="shared" si="2"/>
        <v>46326</v>
      </c>
      <c r="B30" s="1"/>
      <c r="C30" s="1"/>
      <c r="D30" s="172">
        <v>3887922.9149496304</v>
      </c>
      <c r="E30" s="172">
        <v>3887922.9149496304</v>
      </c>
      <c r="F30" s="172">
        <v>3887922.9149496304</v>
      </c>
      <c r="G30" s="172">
        <v>3887922.9149496304</v>
      </c>
      <c r="H30" s="172">
        <v>3887922.9149496304</v>
      </c>
      <c r="I30" s="172">
        <v>3887922.9149496304</v>
      </c>
      <c r="J30" s="172">
        <v>3887922.9149496304</v>
      </c>
      <c r="K30" s="172">
        <v>3887922.9149496304</v>
      </c>
      <c r="L30" s="172">
        <v>3887922.9149496304</v>
      </c>
      <c r="M30" s="172">
        <v>3887922.9149496304</v>
      </c>
      <c r="N30" s="1"/>
      <c r="O30" s="1"/>
      <c r="P30" s="1"/>
      <c r="Q30" s="1"/>
      <c r="R30" s="1"/>
      <c r="S30" s="1"/>
      <c r="T30" s="1"/>
      <c r="U30" s="1"/>
      <c r="V30" s="1"/>
      <c r="W30" s="1"/>
    </row>
    <row r="31" spans="1:23" x14ac:dyDescent="0.4">
      <c r="A31" s="68">
        <f t="shared" si="2"/>
        <v>46356</v>
      </c>
      <c r="B31" s="1"/>
      <c r="C31" s="1"/>
      <c r="D31" s="172">
        <v>3783846.3172906912</v>
      </c>
      <c r="E31" s="172">
        <v>3783846.3172906912</v>
      </c>
      <c r="F31" s="172">
        <v>3783846.3172906912</v>
      </c>
      <c r="G31" s="172">
        <v>3783846.3172906912</v>
      </c>
      <c r="H31" s="172">
        <v>3783846.3172906912</v>
      </c>
      <c r="I31" s="172">
        <v>3783846.3172906912</v>
      </c>
      <c r="J31" s="172">
        <v>3783846.3172906912</v>
      </c>
      <c r="K31" s="172">
        <v>3783846.3172906912</v>
      </c>
      <c r="L31" s="172">
        <v>3783846.3172906912</v>
      </c>
      <c r="M31" s="172">
        <v>3783846.3172906912</v>
      </c>
      <c r="N31" s="1"/>
      <c r="O31" s="1"/>
      <c r="P31" s="1"/>
      <c r="Q31" s="1"/>
      <c r="R31" s="1"/>
      <c r="S31" s="1"/>
      <c r="T31" s="1"/>
      <c r="U31" s="1"/>
      <c r="V31" s="1"/>
      <c r="W31" s="1"/>
    </row>
    <row r="32" spans="1:23" x14ac:dyDescent="0.4">
      <c r="A32" s="68">
        <f t="shared" si="2"/>
        <v>46387</v>
      </c>
      <c r="B32" s="1"/>
      <c r="C32" s="1"/>
      <c r="D32" s="172">
        <v>3767281.8213716806</v>
      </c>
      <c r="E32" s="172">
        <v>3767281.8213716806</v>
      </c>
      <c r="F32" s="172">
        <v>3767281.8213716806</v>
      </c>
      <c r="G32" s="172">
        <v>3767281.8213716806</v>
      </c>
      <c r="H32" s="172">
        <v>3767281.8213716806</v>
      </c>
      <c r="I32" s="172">
        <v>3767281.8213716806</v>
      </c>
      <c r="J32" s="172">
        <v>3767281.8213716806</v>
      </c>
      <c r="K32" s="172">
        <v>3767281.8213716806</v>
      </c>
      <c r="L32" s="172">
        <v>3767281.8213716806</v>
      </c>
      <c r="M32" s="172">
        <v>3767281.8213716806</v>
      </c>
      <c r="N32" s="1"/>
      <c r="O32" s="1"/>
      <c r="P32" s="1"/>
      <c r="Q32" s="1"/>
      <c r="R32" s="1"/>
      <c r="S32" s="1"/>
      <c r="T32" s="1"/>
      <c r="U32" s="1"/>
      <c r="V32" s="1"/>
      <c r="W32" s="1"/>
    </row>
    <row r="33" spans="1:23" x14ac:dyDescent="0.4">
      <c r="A33" s="68">
        <f t="shared" si="2"/>
        <v>46418</v>
      </c>
      <c r="B33" s="1"/>
      <c r="C33" s="1"/>
      <c r="D33" s="172">
        <v>3775775.9599082498</v>
      </c>
      <c r="E33" s="172">
        <v>3775775.9599082498</v>
      </c>
      <c r="F33" s="172">
        <v>3775775.9599082498</v>
      </c>
      <c r="G33" s="172">
        <v>3775775.9599082498</v>
      </c>
      <c r="H33" s="172">
        <v>3775775.9599082498</v>
      </c>
      <c r="I33" s="172">
        <v>3775775.9599082498</v>
      </c>
      <c r="J33" s="172">
        <v>3775775.9599082498</v>
      </c>
      <c r="K33" s="172">
        <v>3775775.9599082498</v>
      </c>
      <c r="L33" s="172">
        <v>3775775.9599082498</v>
      </c>
      <c r="M33" s="172">
        <v>3775775.9599082498</v>
      </c>
      <c r="N33" s="1"/>
      <c r="O33" s="1"/>
      <c r="P33" s="1"/>
      <c r="Q33" s="1"/>
      <c r="R33" s="1"/>
      <c r="S33" s="1"/>
      <c r="T33" s="1"/>
      <c r="U33" s="1"/>
      <c r="V33" s="1"/>
      <c r="W33" s="1"/>
    </row>
    <row r="34" spans="1:23" x14ac:dyDescent="0.4">
      <c r="A34" s="68">
        <f t="shared" si="2"/>
        <v>46446</v>
      </c>
      <c r="B34" s="1"/>
      <c r="C34" s="1"/>
      <c r="D34" s="172">
        <v>3754521.4417472803</v>
      </c>
      <c r="E34" s="172">
        <v>3754521.4417472803</v>
      </c>
      <c r="F34" s="172">
        <v>3754521.4417472803</v>
      </c>
      <c r="G34" s="172">
        <v>3754521.4417472803</v>
      </c>
      <c r="H34" s="172">
        <v>3754521.4417472803</v>
      </c>
      <c r="I34" s="172">
        <v>3754521.4417472803</v>
      </c>
      <c r="J34" s="172">
        <v>3754521.4417472803</v>
      </c>
      <c r="K34" s="172">
        <v>3754521.4417472803</v>
      </c>
      <c r="L34" s="172">
        <v>3754521.4417472803</v>
      </c>
      <c r="M34" s="172">
        <v>3754521.4417472803</v>
      </c>
      <c r="N34" s="1"/>
      <c r="O34" s="1"/>
      <c r="P34" s="1"/>
      <c r="Q34" s="1"/>
      <c r="R34" s="1"/>
      <c r="S34" s="1"/>
      <c r="T34" s="1"/>
      <c r="U34" s="1"/>
      <c r="V34" s="1"/>
      <c r="W34" s="1"/>
    </row>
    <row r="35" spans="1:23" x14ac:dyDescent="0.4">
      <c r="A35" s="68">
        <f t="shared" si="2"/>
        <v>46477</v>
      </c>
      <c r="B35" s="1"/>
      <c r="C35" s="1"/>
      <c r="D35" s="172">
        <v>3666738.5211119</v>
      </c>
      <c r="E35" s="172">
        <v>3666738.5211119</v>
      </c>
      <c r="F35" s="172">
        <v>3666738.5211119</v>
      </c>
      <c r="G35" s="172">
        <v>3666738.5211119</v>
      </c>
      <c r="H35" s="172">
        <v>3666738.5211119</v>
      </c>
      <c r="I35" s="172">
        <v>3666738.5211119</v>
      </c>
      <c r="J35" s="172">
        <v>3666738.5211119</v>
      </c>
      <c r="K35" s="172">
        <v>3666738.5211119</v>
      </c>
      <c r="L35" s="172">
        <v>3666738.5211119</v>
      </c>
      <c r="M35" s="172">
        <v>3666738.5211119</v>
      </c>
      <c r="N35" s="1"/>
      <c r="O35" s="1"/>
      <c r="P35" s="1"/>
      <c r="Q35" s="1"/>
      <c r="R35" s="1"/>
      <c r="S35" s="1"/>
      <c r="T35" s="1"/>
      <c r="U35" s="1"/>
      <c r="V35" s="1"/>
      <c r="W35" s="1"/>
    </row>
    <row r="36" spans="1:23" x14ac:dyDescent="0.4">
      <c r="A36" s="68">
        <f t="shared" si="2"/>
        <v>46507</v>
      </c>
      <c r="B36" s="1"/>
      <c r="C36" s="1"/>
      <c r="D36" s="172">
        <v>3803457.1088384092</v>
      </c>
      <c r="E36" s="172">
        <v>3803457.1088384092</v>
      </c>
      <c r="F36" s="172">
        <v>3803457.1088384092</v>
      </c>
      <c r="G36" s="172">
        <v>3803457.1088384092</v>
      </c>
      <c r="H36" s="172">
        <v>3803457.1088384092</v>
      </c>
      <c r="I36" s="172">
        <v>3803457.1088384092</v>
      </c>
      <c r="J36" s="172">
        <v>3803457.1088384092</v>
      </c>
      <c r="K36" s="172">
        <v>3803457.1088384092</v>
      </c>
      <c r="L36" s="172">
        <v>3803457.1088384092</v>
      </c>
      <c r="M36" s="172">
        <v>3803457.1088384092</v>
      </c>
      <c r="N36" s="1"/>
      <c r="O36" s="1"/>
      <c r="P36" s="1"/>
      <c r="Q36" s="1"/>
      <c r="R36" s="1"/>
      <c r="S36" s="1"/>
      <c r="T36" s="1"/>
      <c r="U36" s="1"/>
      <c r="V36" s="1"/>
      <c r="W36" s="1"/>
    </row>
    <row r="37" spans="1:23" x14ac:dyDescent="0.4">
      <c r="A37" s="68">
        <f t="shared" si="2"/>
        <v>46538</v>
      </c>
      <c r="B37" s="1"/>
      <c r="C37" s="1"/>
      <c r="D37" s="172">
        <v>3775656.2331722504</v>
      </c>
      <c r="E37" s="172">
        <v>3775656.2331722504</v>
      </c>
      <c r="F37" s="172">
        <v>3775656.2331722504</v>
      </c>
      <c r="G37" s="172">
        <v>3775656.2331722504</v>
      </c>
      <c r="H37" s="172">
        <v>3775656.2331722504</v>
      </c>
      <c r="I37" s="172">
        <v>3775656.2331722504</v>
      </c>
      <c r="J37" s="172">
        <v>3775656.2331722504</v>
      </c>
      <c r="K37" s="172">
        <v>3775656.2331722504</v>
      </c>
      <c r="L37" s="172">
        <v>3775656.2331722504</v>
      </c>
      <c r="M37" s="172">
        <v>3775656.2331722504</v>
      </c>
      <c r="N37" s="1"/>
      <c r="O37" s="1"/>
      <c r="P37" s="1"/>
      <c r="Q37" s="1"/>
      <c r="R37" s="1"/>
      <c r="S37" s="1"/>
      <c r="T37" s="1"/>
      <c r="U37" s="1"/>
      <c r="V37" s="1"/>
      <c r="W37" s="1"/>
    </row>
    <row r="38" spans="1:23" x14ac:dyDescent="0.4">
      <c r="A38" s="68">
        <f t="shared" si="2"/>
        <v>46568</v>
      </c>
      <c r="B38" s="1"/>
      <c r="C38" s="1"/>
      <c r="D38" s="172">
        <v>3799897.3165228013</v>
      </c>
      <c r="E38" s="172">
        <v>3799897.3165228013</v>
      </c>
      <c r="F38" s="172">
        <v>3799897.3165228013</v>
      </c>
      <c r="G38" s="172">
        <v>3799897.3165228013</v>
      </c>
      <c r="H38" s="172">
        <v>3799897.3165228013</v>
      </c>
      <c r="I38" s="172">
        <v>3799897.3165228013</v>
      </c>
      <c r="J38" s="172">
        <v>3799897.3165228013</v>
      </c>
      <c r="K38" s="172">
        <v>3799897.3165228013</v>
      </c>
      <c r="L38" s="172">
        <v>3799897.3165228013</v>
      </c>
      <c r="M38" s="172">
        <v>3799897.3165228013</v>
      </c>
      <c r="N38" s="1"/>
      <c r="O38" s="1"/>
      <c r="P38" s="1"/>
      <c r="Q38" s="1"/>
      <c r="R38" s="1"/>
      <c r="S38" s="1"/>
      <c r="T38" s="1"/>
      <c r="U38" s="1"/>
      <c r="V38" s="1"/>
      <c r="W38" s="1"/>
    </row>
    <row r="39" spans="1:23" x14ac:dyDescent="0.4">
      <c r="A39" s="68">
        <f t="shared" si="2"/>
        <v>46599</v>
      </c>
      <c r="B39" s="1"/>
      <c r="C39" s="1"/>
      <c r="D39" s="172">
        <v>23390718.0352173</v>
      </c>
      <c r="E39" s="172">
        <v>23390718.0352173</v>
      </c>
      <c r="F39" s="172">
        <v>23390718.0352173</v>
      </c>
      <c r="G39" s="172">
        <v>23390718.0352173</v>
      </c>
      <c r="H39" s="172">
        <v>23390718.0352173</v>
      </c>
      <c r="I39" s="172">
        <v>23390718.0352173</v>
      </c>
      <c r="J39" s="172">
        <v>23390718.0352173</v>
      </c>
      <c r="K39" s="172">
        <v>23390718.0352173</v>
      </c>
      <c r="L39" s="172">
        <v>23390718.0352173</v>
      </c>
      <c r="M39" s="172">
        <v>23390718.0352173</v>
      </c>
      <c r="N39" s="1"/>
      <c r="O39" s="1"/>
      <c r="P39" s="1"/>
      <c r="Q39" s="1"/>
      <c r="R39" s="1"/>
      <c r="S39" s="1"/>
      <c r="T39" s="1"/>
      <c r="U39" s="1"/>
      <c r="V39" s="1"/>
      <c r="W39" s="1"/>
    </row>
    <row r="40" spans="1:23" x14ac:dyDescent="0.4">
      <c r="A40" s="68">
        <f t="shared" si="2"/>
        <v>46630</v>
      </c>
      <c r="B40" s="1"/>
      <c r="C40" s="1"/>
      <c r="D40" s="172">
        <v>5464851.6339864293</v>
      </c>
      <c r="E40" s="172">
        <v>5464851.6339864293</v>
      </c>
      <c r="F40" s="172">
        <v>5464851.6339864293</v>
      </c>
      <c r="G40" s="172">
        <v>5464851.6339864293</v>
      </c>
      <c r="H40" s="172">
        <v>5464851.6339864293</v>
      </c>
      <c r="I40" s="172">
        <v>5464851.6339864293</v>
      </c>
      <c r="J40" s="172">
        <v>5464851.6339864293</v>
      </c>
      <c r="K40" s="172">
        <v>5464851.6339864293</v>
      </c>
      <c r="L40" s="172">
        <v>5464851.6339864293</v>
      </c>
      <c r="M40" s="172">
        <v>5464851.6339864293</v>
      </c>
      <c r="N40" s="1"/>
      <c r="O40" s="1"/>
      <c r="P40" s="1"/>
      <c r="Q40" s="1"/>
      <c r="R40" s="1"/>
      <c r="S40" s="1"/>
      <c r="T40" s="1"/>
      <c r="U40" s="1"/>
      <c r="V40" s="1"/>
      <c r="W40" s="1"/>
    </row>
    <row r="41" spans="1:23" x14ac:dyDescent="0.4">
      <c r="A41" s="68">
        <f t="shared" si="2"/>
        <v>46660</v>
      </c>
      <c r="B41" s="1"/>
      <c r="C41" s="1"/>
      <c r="D41" s="172">
        <v>3463263.5994524392</v>
      </c>
      <c r="E41" s="172">
        <v>3463263.5994524392</v>
      </c>
      <c r="F41" s="172">
        <v>3463263.5994524392</v>
      </c>
      <c r="G41" s="172">
        <v>3463263.5994524392</v>
      </c>
      <c r="H41" s="172">
        <v>3463263.5994524392</v>
      </c>
      <c r="I41" s="172">
        <v>3463263.5994524392</v>
      </c>
      <c r="J41" s="172">
        <v>3463263.5994524392</v>
      </c>
      <c r="K41" s="172">
        <v>3463263.5994524392</v>
      </c>
      <c r="L41" s="172">
        <v>3463263.5994524392</v>
      </c>
      <c r="M41" s="172">
        <v>3463263.5994524392</v>
      </c>
      <c r="N41" s="1"/>
      <c r="O41" s="1"/>
      <c r="P41" s="1"/>
      <c r="Q41" s="1"/>
      <c r="R41" s="1"/>
      <c r="S41" s="1"/>
      <c r="T41" s="1"/>
      <c r="U41" s="1"/>
      <c r="V41" s="1"/>
      <c r="W41" s="1"/>
    </row>
    <row r="42" spans="1:23" x14ac:dyDescent="0.4">
      <c r="A42" s="68">
        <f t="shared" si="2"/>
        <v>46691</v>
      </c>
      <c r="B42" s="1"/>
      <c r="C42" s="1"/>
      <c r="D42" s="172">
        <v>3403450.2543222709</v>
      </c>
      <c r="E42" s="172">
        <v>3403450.2543222709</v>
      </c>
      <c r="F42" s="172">
        <v>3403450.2543222709</v>
      </c>
      <c r="G42" s="172">
        <v>3403450.2543222709</v>
      </c>
      <c r="H42" s="172">
        <v>3403450.2543222709</v>
      </c>
      <c r="I42" s="172">
        <v>3403450.2543222709</v>
      </c>
      <c r="J42" s="172">
        <v>3403450.2543222709</v>
      </c>
      <c r="K42" s="172">
        <v>3403450.2543222709</v>
      </c>
      <c r="L42" s="172">
        <v>3403450.2543222709</v>
      </c>
      <c r="M42" s="172">
        <v>3403450.2543222709</v>
      </c>
      <c r="N42" s="1"/>
      <c r="O42" s="1"/>
      <c r="P42" s="1"/>
      <c r="Q42" s="1"/>
      <c r="R42" s="1"/>
      <c r="S42" s="1"/>
      <c r="T42" s="1"/>
      <c r="U42" s="1"/>
      <c r="V42" s="1"/>
      <c r="W42" s="1"/>
    </row>
    <row r="43" spans="1:23" x14ac:dyDescent="0.4">
      <c r="A43" s="68">
        <f t="shared" si="2"/>
        <v>46721</v>
      </c>
      <c r="B43" s="1"/>
      <c r="C43" s="1"/>
      <c r="D43" s="172">
        <v>3459786.8690187098</v>
      </c>
      <c r="E43" s="172">
        <v>3459786.8690187098</v>
      </c>
      <c r="F43" s="172">
        <v>3459786.8690187098</v>
      </c>
      <c r="G43" s="172">
        <v>3459786.8690187098</v>
      </c>
      <c r="H43" s="172">
        <v>3459786.8690187098</v>
      </c>
      <c r="I43" s="172">
        <v>3459786.8690187098</v>
      </c>
      <c r="J43" s="172">
        <v>3459786.8690187098</v>
      </c>
      <c r="K43" s="172">
        <v>3459786.8690187098</v>
      </c>
      <c r="L43" s="172">
        <v>3459786.8690187098</v>
      </c>
      <c r="M43" s="172">
        <v>3459786.8690187098</v>
      </c>
      <c r="N43" s="1"/>
      <c r="O43" s="1"/>
      <c r="P43" s="1"/>
      <c r="Q43" s="1"/>
      <c r="R43" s="1"/>
      <c r="S43" s="1"/>
      <c r="T43" s="1"/>
      <c r="U43" s="1"/>
      <c r="V43" s="1"/>
      <c r="W43" s="1"/>
    </row>
    <row r="44" spans="1:23" x14ac:dyDescent="0.4">
      <c r="A44" s="68">
        <f t="shared" si="2"/>
        <v>46752</v>
      </c>
      <c r="B44" s="1"/>
      <c r="C44" s="1"/>
      <c r="D44" s="172">
        <v>3521889.4155868394</v>
      </c>
      <c r="E44" s="172">
        <v>3521889.4155868394</v>
      </c>
      <c r="F44" s="172">
        <v>3521889.4155868394</v>
      </c>
      <c r="G44" s="172">
        <v>3521889.4155868394</v>
      </c>
      <c r="H44" s="172">
        <v>3521889.4155868394</v>
      </c>
      <c r="I44" s="172">
        <v>3521889.4155868394</v>
      </c>
      <c r="J44" s="172">
        <v>3521889.4155868394</v>
      </c>
      <c r="K44" s="172">
        <v>3521889.4155868394</v>
      </c>
      <c r="L44" s="172">
        <v>3521889.4155868394</v>
      </c>
      <c r="M44" s="172">
        <v>3521889.4155868394</v>
      </c>
      <c r="N44" s="1"/>
      <c r="O44" s="1"/>
      <c r="P44" s="1"/>
      <c r="Q44" s="1"/>
      <c r="R44" s="1"/>
      <c r="S44" s="1"/>
      <c r="T44" s="1"/>
      <c r="U44" s="1"/>
      <c r="V44" s="1"/>
      <c r="W44" s="1"/>
    </row>
    <row r="45" spans="1:23" x14ac:dyDescent="0.4">
      <c r="A45" s="68">
        <f t="shared" si="2"/>
        <v>46783</v>
      </c>
      <c r="B45" s="1"/>
      <c r="C45" s="1"/>
      <c r="D45" s="172">
        <v>3383832.4767209603</v>
      </c>
      <c r="E45" s="172">
        <v>3383832.4767209603</v>
      </c>
      <c r="F45" s="172">
        <v>3383832.4767209603</v>
      </c>
      <c r="G45" s="172">
        <v>3383832.4767209603</v>
      </c>
      <c r="H45" s="172">
        <v>3383832.4767209603</v>
      </c>
      <c r="I45" s="172">
        <v>3383832.4767209603</v>
      </c>
      <c r="J45" s="172">
        <v>3383832.4767209603</v>
      </c>
      <c r="K45" s="172">
        <v>3383832.4767209603</v>
      </c>
      <c r="L45" s="172">
        <v>3383832.4767209603</v>
      </c>
      <c r="M45" s="172">
        <v>3383832.4767209603</v>
      </c>
      <c r="N45" s="1"/>
      <c r="O45" s="1"/>
      <c r="P45" s="1"/>
      <c r="Q45" s="1"/>
      <c r="R45" s="1"/>
      <c r="S45" s="1"/>
      <c r="T45" s="1"/>
      <c r="U45" s="1"/>
      <c r="V45" s="1"/>
      <c r="W45" s="1"/>
    </row>
    <row r="46" spans="1:23" x14ac:dyDescent="0.4">
      <c r="A46" s="68">
        <f t="shared" si="2"/>
        <v>46812</v>
      </c>
      <c r="B46" s="1"/>
      <c r="C46" s="1"/>
      <c r="D46" s="172">
        <v>3465257.3962644804</v>
      </c>
      <c r="E46" s="172">
        <v>3465257.3962644804</v>
      </c>
      <c r="F46" s="172">
        <v>3465257.3962644804</v>
      </c>
      <c r="G46" s="172">
        <v>3465257.3962644804</v>
      </c>
      <c r="H46" s="172">
        <v>3465257.3962644804</v>
      </c>
      <c r="I46" s="172">
        <v>3465257.3962644804</v>
      </c>
      <c r="J46" s="172">
        <v>3465257.3962644804</v>
      </c>
      <c r="K46" s="172">
        <v>3465257.3962644804</v>
      </c>
      <c r="L46" s="172">
        <v>3465257.3962644804</v>
      </c>
      <c r="M46" s="172">
        <v>3465257.3962644804</v>
      </c>
      <c r="N46" s="1"/>
      <c r="O46" s="1"/>
      <c r="P46" s="1"/>
      <c r="Q46" s="1"/>
      <c r="R46" s="1"/>
      <c r="S46" s="1"/>
      <c r="T46" s="1"/>
      <c r="U46" s="1"/>
      <c r="V46" s="1"/>
      <c r="W46" s="1"/>
    </row>
    <row r="47" spans="1:23" x14ac:dyDescent="0.4">
      <c r="A47" s="68">
        <f t="shared" si="2"/>
        <v>46843</v>
      </c>
      <c r="B47" s="1"/>
      <c r="C47" s="1"/>
      <c r="D47" s="172">
        <v>3331737.5017007603</v>
      </c>
      <c r="E47" s="172">
        <v>3331737.5017007603</v>
      </c>
      <c r="F47" s="172">
        <v>3331737.5017007603</v>
      </c>
      <c r="G47" s="172">
        <v>3331737.5017007603</v>
      </c>
      <c r="H47" s="172">
        <v>3331737.5017007603</v>
      </c>
      <c r="I47" s="172">
        <v>3331737.5017007603</v>
      </c>
      <c r="J47" s="172">
        <v>3331737.5017007603</v>
      </c>
      <c r="K47" s="172">
        <v>3331737.5017007603</v>
      </c>
      <c r="L47" s="172">
        <v>3331737.5017007603</v>
      </c>
      <c r="M47" s="172">
        <v>3331737.5017007603</v>
      </c>
      <c r="N47" s="1"/>
      <c r="O47" s="1"/>
      <c r="P47" s="1"/>
      <c r="Q47" s="1"/>
      <c r="R47" s="1"/>
      <c r="S47" s="1"/>
      <c r="T47" s="1"/>
      <c r="U47" s="1"/>
      <c r="V47" s="1"/>
      <c r="W47" s="1"/>
    </row>
    <row r="48" spans="1:23" x14ac:dyDescent="0.4">
      <c r="A48" s="68">
        <f t="shared" si="2"/>
        <v>46873</v>
      </c>
      <c r="B48" s="1"/>
      <c r="C48" s="1"/>
      <c r="D48" s="172">
        <v>3461089.7626682906</v>
      </c>
      <c r="E48" s="172">
        <v>3461089.7626682906</v>
      </c>
      <c r="F48" s="172">
        <v>3461089.7626682906</v>
      </c>
      <c r="G48" s="172">
        <v>3461089.7626682906</v>
      </c>
      <c r="H48" s="172">
        <v>3461089.7626682906</v>
      </c>
      <c r="I48" s="172">
        <v>3461089.7626682906</v>
      </c>
      <c r="J48" s="172">
        <v>3461089.7626682906</v>
      </c>
      <c r="K48" s="172">
        <v>3461089.7626682906</v>
      </c>
      <c r="L48" s="172">
        <v>3461089.7626682906</v>
      </c>
      <c r="M48" s="172">
        <v>3461089.7626682906</v>
      </c>
      <c r="N48" s="1"/>
      <c r="O48" s="1"/>
      <c r="P48" s="1"/>
      <c r="Q48" s="1"/>
      <c r="R48" s="1"/>
      <c r="S48" s="1"/>
      <c r="T48" s="1"/>
      <c r="U48" s="1"/>
      <c r="V48" s="1"/>
      <c r="W48" s="1"/>
    </row>
    <row r="49" spans="1:23" x14ac:dyDescent="0.4">
      <c r="A49" s="68">
        <f t="shared" si="2"/>
        <v>46904</v>
      </c>
      <c r="B49" s="1"/>
      <c r="C49" s="1"/>
      <c r="D49" s="172">
        <v>3440190.0060108695</v>
      </c>
      <c r="E49" s="172">
        <v>3440190.0060108695</v>
      </c>
      <c r="F49" s="172">
        <v>3440190.0060108695</v>
      </c>
      <c r="G49" s="172">
        <v>3440190.0060108695</v>
      </c>
      <c r="H49" s="172">
        <v>3440190.0060108695</v>
      </c>
      <c r="I49" s="172">
        <v>3440190.0060108695</v>
      </c>
      <c r="J49" s="172">
        <v>3440190.0060108695</v>
      </c>
      <c r="K49" s="172">
        <v>3440190.0060108695</v>
      </c>
      <c r="L49" s="172">
        <v>3440190.0060108695</v>
      </c>
      <c r="M49" s="172">
        <v>3440190.0060108695</v>
      </c>
      <c r="N49" s="1"/>
      <c r="O49" s="1"/>
      <c r="P49" s="1"/>
      <c r="Q49" s="1"/>
      <c r="R49" s="1"/>
      <c r="S49" s="1"/>
      <c r="T49" s="1"/>
      <c r="U49" s="1"/>
      <c r="V49" s="1"/>
      <c r="W49" s="1"/>
    </row>
    <row r="50" spans="1:23" x14ac:dyDescent="0.4">
      <c r="A50" s="68">
        <f t="shared" si="2"/>
        <v>46934</v>
      </c>
      <c r="B50" s="1"/>
      <c r="C50" s="1"/>
      <c r="D50" s="172">
        <v>3444131.0124079199</v>
      </c>
      <c r="E50" s="172">
        <v>3444131.0124079199</v>
      </c>
      <c r="F50" s="172">
        <v>3444131.0124079199</v>
      </c>
      <c r="G50" s="172">
        <v>3444131.0124079199</v>
      </c>
      <c r="H50" s="172">
        <v>3444131.0124079199</v>
      </c>
      <c r="I50" s="172">
        <v>3444131.0124079199</v>
      </c>
      <c r="J50" s="172">
        <v>3444131.0124079199</v>
      </c>
      <c r="K50" s="172">
        <v>3444131.0124079199</v>
      </c>
      <c r="L50" s="172">
        <v>3444131.0124079199</v>
      </c>
      <c r="M50" s="172">
        <v>3444131.0124079199</v>
      </c>
      <c r="N50" s="1"/>
      <c r="O50" s="1"/>
      <c r="P50" s="1"/>
      <c r="Q50" s="1"/>
      <c r="R50" s="1"/>
      <c r="S50" s="1"/>
      <c r="T50" s="1"/>
      <c r="U50" s="1"/>
      <c r="V50" s="1"/>
      <c r="W50" s="1"/>
    </row>
    <row r="51" spans="1:23" x14ac:dyDescent="0.4">
      <c r="A51" s="68">
        <f t="shared" si="2"/>
        <v>46965</v>
      </c>
      <c r="B51" s="1"/>
      <c r="C51" s="1"/>
      <c r="D51" s="172">
        <v>3422477.3826702205</v>
      </c>
      <c r="E51" s="172">
        <v>3422477.3826702205</v>
      </c>
      <c r="F51" s="172">
        <v>3422477.3826702205</v>
      </c>
      <c r="G51" s="172">
        <v>3422477.3826702205</v>
      </c>
      <c r="H51" s="172">
        <v>3422477.3826702205</v>
      </c>
      <c r="I51" s="172">
        <v>3422477.3826702205</v>
      </c>
      <c r="J51" s="172">
        <v>3422477.3826702205</v>
      </c>
      <c r="K51" s="172">
        <v>3422477.3826702205</v>
      </c>
      <c r="L51" s="172">
        <v>3422477.3826702205</v>
      </c>
      <c r="M51" s="172">
        <v>3422477.3826702205</v>
      </c>
      <c r="N51" s="1"/>
      <c r="O51" s="1"/>
      <c r="P51" s="1"/>
      <c r="Q51" s="1"/>
      <c r="R51" s="1"/>
      <c r="S51" s="1"/>
      <c r="T51" s="1"/>
      <c r="U51" s="1"/>
      <c r="V51" s="1"/>
      <c r="W51" s="1"/>
    </row>
    <row r="52" spans="1:23" x14ac:dyDescent="0.4">
      <c r="A52" s="68">
        <f t="shared" si="2"/>
        <v>46996</v>
      </c>
      <c r="B52" s="1"/>
      <c r="C52" s="1"/>
      <c r="D52" s="172">
        <v>3431292.2637529802</v>
      </c>
      <c r="E52" s="172">
        <v>3431292.2637529802</v>
      </c>
      <c r="F52" s="172">
        <v>3431292.2637529802</v>
      </c>
      <c r="G52" s="172">
        <v>3431292.2637529802</v>
      </c>
      <c r="H52" s="172">
        <v>3431292.2637529802</v>
      </c>
      <c r="I52" s="172">
        <v>3431292.2637529802</v>
      </c>
      <c r="J52" s="172">
        <v>3431292.2637529802</v>
      </c>
      <c r="K52" s="172">
        <v>3431292.2637529802</v>
      </c>
      <c r="L52" s="172">
        <v>3431292.2637529802</v>
      </c>
      <c r="M52" s="172">
        <v>3431292.2637529802</v>
      </c>
      <c r="N52" s="1"/>
      <c r="O52" s="1"/>
      <c r="P52" s="1"/>
      <c r="Q52" s="1"/>
      <c r="R52" s="1"/>
      <c r="S52" s="1"/>
      <c r="T52" s="1"/>
      <c r="U52" s="1"/>
      <c r="V52" s="1"/>
      <c r="W52" s="1"/>
    </row>
    <row r="53" spans="1:23" x14ac:dyDescent="0.4">
      <c r="A53" s="68">
        <f t="shared" si="2"/>
        <v>47026</v>
      </c>
      <c r="B53" s="1"/>
      <c r="C53" s="1"/>
      <c r="D53" s="172">
        <v>3677039.6461297194</v>
      </c>
      <c r="E53" s="172">
        <v>3677039.6461297194</v>
      </c>
      <c r="F53" s="172">
        <v>3677039.6461297194</v>
      </c>
      <c r="G53" s="172">
        <v>3677039.6461297194</v>
      </c>
      <c r="H53" s="172">
        <v>3677039.6461297194</v>
      </c>
      <c r="I53" s="172">
        <v>3677039.6461297194</v>
      </c>
      <c r="J53" s="172">
        <v>3677039.6461297194</v>
      </c>
      <c r="K53" s="172">
        <v>3677039.6461297194</v>
      </c>
      <c r="L53" s="172">
        <v>3677039.6461297194</v>
      </c>
      <c r="M53" s="172">
        <v>3677039.6461297194</v>
      </c>
      <c r="N53" s="1"/>
      <c r="O53" s="1"/>
      <c r="P53" s="1"/>
      <c r="Q53" s="1"/>
      <c r="R53" s="1"/>
      <c r="S53" s="1"/>
      <c r="T53" s="1"/>
      <c r="U53" s="1"/>
      <c r="V53" s="1"/>
      <c r="W53" s="1"/>
    </row>
    <row r="54" spans="1:23" x14ac:dyDescent="0.4">
      <c r="A54" s="68">
        <f t="shared" si="2"/>
        <v>47057</v>
      </c>
      <c r="B54" s="1"/>
      <c r="C54" s="1"/>
      <c r="D54" s="172">
        <v>3439250.5964198806</v>
      </c>
      <c r="E54" s="172">
        <v>3439250.5964198806</v>
      </c>
      <c r="F54" s="172">
        <v>3439250.5964198806</v>
      </c>
      <c r="G54" s="172">
        <v>3439250.5964198806</v>
      </c>
      <c r="H54" s="172">
        <v>3439250.5964198806</v>
      </c>
      <c r="I54" s="172">
        <v>3439250.5964198806</v>
      </c>
      <c r="J54" s="172">
        <v>3439250.5964198806</v>
      </c>
      <c r="K54" s="172">
        <v>3439250.5964198806</v>
      </c>
      <c r="L54" s="172">
        <v>3439250.5964198806</v>
      </c>
      <c r="M54" s="172">
        <v>3439250.5964198806</v>
      </c>
      <c r="N54" s="1"/>
      <c r="O54" s="1"/>
      <c r="P54" s="1"/>
      <c r="Q54" s="1"/>
      <c r="R54" s="1"/>
      <c r="S54" s="1"/>
      <c r="T54" s="1"/>
      <c r="U54" s="1"/>
      <c r="V54" s="1"/>
      <c r="W54" s="1"/>
    </row>
    <row r="55" spans="1:23" x14ac:dyDescent="0.4">
      <c r="A55" s="68">
        <f t="shared" si="2"/>
        <v>47087</v>
      </c>
      <c r="B55" s="1"/>
      <c r="C55" s="1"/>
      <c r="D55" s="172">
        <v>3425944.3750867504</v>
      </c>
      <c r="E55" s="172">
        <v>3425944.3750867504</v>
      </c>
      <c r="F55" s="172">
        <v>3425944.3750867504</v>
      </c>
      <c r="G55" s="172">
        <v>3425944.3750867504</v>
      </c>
      <c r="H55" s="172">
        <v>3425944.3750867504</v>
      </c>
      <c r="I55" s="172">
        <v>3425944.3750867504</v>
      </c>
      <c r="J55" s="172">
        <v>3425944.3750867504</v>
      </c>
      <c r="K55" s="172">
        <v>3425944.3750867504</v>
      </c>
      <c r="L55" s="172">
        <v>3425944.3750867504</v>
      </c>
      <c r="M55" s="172">
        <v>3425944.3750867504</v>
      </c>
      <c r="N55" s="1"/>
      <c r="O55" s="1"/>
      <c r="P55" s="1"/>
      <c r="Q55" s="1"/>
      <c r="R55" s="1"/>
      <c r="S55" s="1"/>
      <c r="T55" s="1"/>
      <c r="U55" s="1"/>
      <c r="V55" s="1"/>
      <c r="W55" s="1"/>
    </row>
    <row r="56" spans="1:23" x14ac:dyDescent="0.4">
      <c r="A56" s="68">
        <f t="shared" si="2"/>
        <v>47118</v>
      </c>
      <c r="B56" s="1"/>
      <c r="C56" s="1"/>
      <c r="D56" s="172">
        <v>3418773.3484213701</v>
      </c>
      <c r="E56" s="172">
        <v>3418773.3484213701</v>
      </c>
      <c r="F56" s="172">
        <v>3418773.3484213701</v>
      </c>
      <c r="G56" s="172">
        <v>3418773.3484213701</v>
      </c>
      <c r="H56" s="172">
        <v>3418773.3484213701</v>
      </c>
      <c r="I56" s="172">
        <v>3418773.3484213701</v>
      </c>
      <c r="J56" s="172">
        <v>3418773.3484213701</v>
      </c>
      <c r="K56" s="172">
        <v>3418773.3484213701</v>
      </c>
      <c r="L56" s="172">
        <v>3418773.3484213701</v>
      </c>
      <c r="M56" s="172">
        <v>3418773.3484213701</v>
      </c>
      <c r="N56" s="1"/>
      <c r="O56" s="1"/>
      <c r="P56" s="1"/>
      <c r="Q56" s="1"/>
      <c r="R56" s="1"/>
      <c r="S56" s="1"/>
      <c r="T56" s="1"/>
      <c r="U56" s="1"/>
      <c r="V56" s="1"/>
      <c r="W56" s="1"/>
    </row>
    <row r="57" spans="1:23" x14ac:dyDescent="0.4">
      <c r="A57" s="68">
        <f t="shared" si="2"/>
        <v>47149</v>
      </c>
      <c r="B57" s="1"/>
      <c r="C57" s="1"/>
      <c r="D57" s="172">
        <v>3456308.8044531001</v>
      </c>
      <c r="E57" s="172">
        <v>3456308.8044531001</v>
      </c>
      <c r="F57" s="172">
        <v>3456308.8044531001</v>
      </c>
      <c r="G57" s="172">
        <v>3456308.8044531001</v>
      </c>
      <c r="H57" s="172">
        <v>3456308.8044531001</v>
      </c>
      <c r="I57" s="172">
        <v>3456308.8044531001</v>
      </c>
      <c r="J57" s="172">
        <v>3456308.8044531001</v>
      </c>
      <c r="K57" s="172">
        <v>3456308.8044531001</v>
      </c>
      <c r="L57" s="172">
        <v>3456308.8044531001</v>
      </c>
      <c r="M57" s="172">
        <v>3456308.8044531001</v>
      </c>
      <c r="N57" s="1"/>
      <c r="O57" s="1"/>
      <c r="P57" s="1"/>
      <c r="Q57" s="1"/>
      <c r="R57" s="1"/>
      <c r="S57" s="1"/>
      <c r="T57" s="1"/>
      <c r="U57" s="1"/>
      <c r="V57" s="1"/>
      <c r="W57" s="1"/>
    </row>
    <row r="58" spans="1:23" x14ac:dyDescent="0.4">
      <c r="A58" s="68">
        <f t="shared" si="2"/>
        <v>47177</v>
      </c>
      <c r="B58" s="1"/>
      <c r="C58" s="1"/>
      <c r="D58" s="172">
        <v>3438457.6596013908</v>
      </c>
      <c r="E58" s="172">
        <v>3438457.6596013908</v>
      </c>
      <c r="F58" s="172">
        <v>3438457.6596013908</v>
      </c>
      <c r="G58" s="172">
        <v>3438457.6596013908</v>
      </c>
      <c r="H58" s="172">
        <v>3438457.6596013908</v>
      </c>
      <c r="I58" s="172">
        <v>3438457.6596013908</v>
      </c>
      <c r="J58" s="172">
        <v>3438457.6596013908</v>
      </c>
      <c r="K58" s="172">
        <v>3438457.6596013908</v>
      </c>
      <c r="L58" s="172">
        <v>3438457.6596013908</v>
      </c>
      <c r="M58" s="172">
        <v>3438457.6596013908</v>
      </c>
      <c r="N58" s="1"/>
      <c r="O58" s="1"/>
      <c r="P58" s="1"/>
      <c r="Q58" s="1"/>
      <c r="R58" s="1"/>
      <c r="S58" s="1"/>
      <c r="T58" s="1"/>
      <c r="U58" s="1"/>
      <c r="V58" s="1"/>
      <c r="W58" s="1"/>
    </row>
    <row r="59" spans="1:23" x14ac:dyDescent="0.4">
      <c r="A59" s="68">
        <f t="shared" si="2"/>
        <v>47208</v>
      </c>
      <c r="B59" s="1"/>
      <c r="C59" s="1"/>
      <c r="D59" s="172">
        <v>3329374.2793271104</v>
      </c>
      <c r="E59" s="172">
        <v>3329374.2793271104</v>
      </c>
      <c r="F59" s="172">
        <v>3329374.2793271104</v>
      </c>
      <c r="G59" s="172">
        <v>3329374.2793271104</v>
      </c>
      <c r="H59" s="172">
        <v>3329374.2793271104</v>
      </c>
      <c r="I59" s="172">
        <v>3329374.2793271104</v>
      </c>
      <c r="J59" s="172">
        <v>3329374.2793271104</v>
      </c>
      <c r="K59" s="172">
        <v>3329374.2793271104</v>
      </c>
      <c r="L59" s="172">
        <v>3329374.2793271104</v>
      </c>
      <c r="M59" s="172">
        <v>3329374.2793271104</v>
      </c>
      <c r="N59" s="1"/>
      <c r="O59" s="1"/>
      <c r="P59" s="1"/>
      <c r="Q59" s="1"/>
      <c r="R59" s="1"/>
      <c r="S59" s="1"/>
      <c r="T59" s="1"/>
      <c r="U59" s="1"/>
      <c r="V59" s="1"/>
      <c r="W59" s="1"/>
    </row>
    <row r="60" spans="1:23" x14ac:dyDescent="0.4">
      <c r="A60" s="68">
        <f t="shared" si="2"/>
        <v>47238</v>
      </c>
      <c r="B60" s="1"/>
      <c r="C60" s="1"/>
      <c r="D60" s="172">
        <v>3490595.0520721497</v>
      </c>
      <c r="E60" s="172">
        <v>3490595.0520721497</v>
      </c>
      <c r="F60" s="172">
        <v>3490595.0520721497</v>
      </c>
      <c r="G60" s="172">
        <v>3490595.0520721497</v>
      </c>
      <c r="H60" s="172">
        <v>3490595.0520721497</v>
      </c>
      <c r="I60" s="172">
        <v>3490595.0520721497</v>
      </c>
      <c r="J60" s="172">
        <v>3490595.0520721497</v>
      </c>
      <c r="K60" s="172">
        <v>3490595.0520721497</v>
      </c>
      <c r="L60" s="172">
        <v>3490595.0520721497</v>
      </c>
      <c r="M60" s="172">
        <v>3490595.0520721497</v>
      </c>
      <c r="N60" s="1"/>
      <c r="O60" s="1"/>
      <c r="P60" s="1"/>
      <c r="Q60" s="1"/>
      <c r="R60" s="1"/>
      <c r="S60" s="1"/>
      <c r="T60" s="1"/>
      <c r="U60" s="1"/>
      <c r="V60" s="1"/>
      <c r="W60" s="1"/>
    </row>
    <row r="61" spans="1:23" x14ac:dyDescent="0.4">
      <c r="A61" s="68">
        <f t="shared" si="2"/>
        <v>47269</v>
      </c>
      <c r="B61" s="1"/>
      <c r="C61" s="1"/>
      <c r="D61" s="172">
        <v>3429019.2988514504</v>
      </c>
      <c r="E61" s="172">
        <v>3429019.2988514504</v>
      </c>
      <c r="F61" s="172">
        <v>3429019.2988514504</v>
      </c>
      <c r="G61" s="172">
        <v>3429019.2988514504</v>
      </c>
      <c r="H61" s="172">
        <v>3429019.2988514504</v>
      </c>
      <c r="I61" s="172">
        <v>3429019.2988514504</v>
      </c>
      <c r="J61" s="172">
        <v>3429019.2988514504</v>
      </c>
      <c r="K61" s="172">
        <v>3429019.2988514504</v>
      </c>
      <c r="L61" s="172">
        <v>3429019.2988514504</v>
      </c>
      <c r="M61" s="172">
        <v>3429019.2988514504</v>
      </c>
      <c r="N61" s="1"/>
      <c r="O61" s="1"/>
      <c r="P61" s="1"/>
      <c r="Q61" s="1"/>
      <c r="R61" s="1"/>
      <c r="S61" s="1"/>
      <c r="T61" s="1"/>
      <c r="U61" s="1"/>
      <c r="V61" s="1"/>
      <c r="W61" s="1"/>
    </row>
    <row r="62" spans="1:23" x14ac:dyDescent="0.4">
      <c r="A62" s="68">
        <f t="shared" si="2"/>
        <v>47299</v>
      </c>
      <c r="B62" s="1"/>
      <c r="C62" s="1"/>
      <c r="D62" s="172">
        <v>3441214.6284109401</v>
      </c>
      <c r="E62" s="172">
        <v>3441214.6284109401</v>
      </c>
      <c r="F62" s="172">
        <v>3441214.6284109401</v>
      </c>
      <c r="G62" s="172">
        <v>3441214.6284109401</v>
      </c>
      <c r="H62" s="172">
        <v>3441214.6284109401</v>
      </c>
      <c r="I62" s="172">
        <v>3441214.6284109401</v>
      </c>
      <c r="J62" s="172">
        <v>3441214.6284109401</v>
      </c>
      <c r="K62" s="172">
        <v>3441214.6284109401</v>
      </c>
      <c r="L62" s="172">
        <v>3441214.6284109401</v>
      </c>
      <c r="M62" s="172">
        <v>3441214.6284109401</v>
      </c>
      <c r="N62" s="1"/>
      <c r="O62" s="1"/>
      <c r="P62" s="1"/>
      <c r="Q62" s="1"/>
      <c r="R62" s="1"/>
      <c r="S62" s="1"/>
      <c r="T62" s="1"/>
      <c r="U62" s="1"/>
      <c r="V62" s="1"/>
      <c r="W62" s="1"/>
    </row>
    <row r="63" spans="1:23" x14ac:dyDescent="0.4">
      <c r="A63" s="68">
        <f t="shared" si="2"/>
        <v>47330</v>
      </c>
      <c r="B63" s="1"/>
      <c r="C63" s="1"/>
      <c r="D63" s="172">
        <v>3422915.15722981</v>
      </c>
      <c r="E63" s="172">
        <v>3422915.15722981</v>
      </c>
      <c r="F63" s="172">
        <v>3422915.15722981</v>
      </c>
      <c r="G63" s="172">
        <v>3422915.15722981</v>
      </c>
      <c r="H63" s="172">
        <v>3422915.15722981</v>
      </c>
      <c r="I63" s="172">
        <v>3422915.15722981</v>
      </c>
      <c r="J63" s="172">
        <v>3422915.15722981</v>
      </c>
      <c r="K63" s="172">
        <v>3422915.15722981</v>
      </c>
      <c r="L63" s="172">
        <v>3422915.15722981</v>
      </c>
      <c r="M63" s="172">
        <v>3422915.15722981</v>
      </c>
      <c r="N63" s="1"/>
      <c r="O63" s="1"/>
      <c r="P63" s="1"/>
      <c r="Q63" s="1"/>
      <c r="R63" s="1"/>
      <c r="S63" s="1"/>
      <c r="T63" s="1"/>
      <c r="U63" s="1"/>
      <c r="V63" s="1"/>
      <c r="W63" s="1"/>
    </row>
    <row r="64" spans="1:23" x14ac:dyDescent="0.4">
      <c r="A64" s="68">
        <f t="shared" si="2"/>
        <v>47361</v>
      </c>
      <c r="B64" s="1"/>
      <c r="C64" s="1"/>
      <c r="D64" s="172">
        <v>3604474.76174758</v>
      </c>
      <c r="E64" s="172">
        <v>3604474.76174758</v>
      </c>
      <c r="F64" s="172">
        <v>3604474.76174758</v>
      </c>
      <c r="G64" s="172">
        <v>3604474.76174758</v>
      </c>
      <c r="H64" s="172">
        <v>3604474.76174758</v>
      </c>
      <c r="I64" s="172">
        <v>3604474.76174758</v>
      </c>
      <c r="J64" s="172">
        <v>3604474.76174758</v>
      </c>
      <c r="K64" s="172">
        <v>3604474.76174758</v>
      </c>
      <c r="L64" s="172">
        <v>3604474.76174758</v>
      </c>
      <c r="M64" s="172">
        <v>3604474.76174758</v>
      </c>
      <c r="N64" s="1"/>
      <c r="O64" s="1"/>
      <c r="P64" s="1"/>
      <c r="Q64" s="1"/>
      <c r="R64" s="1"/>
      <c r="S64" s="1"/>
      <c r="T64" s="1"/>
      <c r="U64" s="1"/>
      <c r="V64" s="1"/>
      <c r="W64" s="1"/>
    </row>
    <row r="65" spans="1:23" x14ac:dyDescent="0.4">
      <c r="A65" s="68">
        <f t="shared" si="2"/>
        <v>47391</v>
      </c>
      <c r="B65" s="1"/>
      <c r="C65" s="1"/>
      <c r="D65" s="172">
        <v>3481349.1796676498</v>
      </c>
      <c r="E65" s="172">
        <v>3481349.1796676498</v>
      </c>
      <c r="F65" s="172">
        <v>3481349.1796676498</v>
      </c>
      <c r="G65" s="172">
        <v>3481349.1796676498</v>
      </c>
      <c r="H65" s="172">
        <v>3481349.1796676498</v>
      </c>
      <c r="I65" s="172">
        <v>3481349.1796676498</v>
      </c>
      <c r="J65" s="172">
        <v>3481349.1796676498</v>
      </c>
      <c r="K65" s="172">
        <v>3481349.1796676498</v>
      </c>
      <c r="L65" s="172">
        <v>3481349.1796676498</v>
      </c>
      <c r="M65" s="172">
        <v>3481349.1796676498</v>
      </c>
      <c r="N65" s="1"/>
      <c r="O65" s="1"/>
      <c r="P65" s="1"/>
      <c r="Q65" s="1"/>
      <c r="R65" s="1"/>
      <c r="S65" s="1"/>
      <c r="T65" s="1"/>
      <c r="U65" s="1"/>
      <c r="V65" s="1"/>
      <c r="W65" s="1"/>
    </row>
    <row r="66" spans="1:23" x14ac:dyDescent="0.4">
      <c r="A66" s="68">
        <f t="shared" si="2"/>
        <v>47422</v>
      </c>
      <c r="B66" s="1"/>
      <c r="C66" s="1"/>
      <c r="D66" s="172">
        <v>3668381.3586429306</v>
      </c>
      <c r="E66" s="172">
        <v>3668381.3586429306</v>
      </c>
      <c r="F66" s="172">
        <v>3668381.3586429306</v>
      </c>
      <c r="G66" s="172">
        <v>3668381.3586429306</v>
      </c>
      <c r="H66" s="172">
        <v>3668381.3586429306</v>
      </c>
      <c r="I66" s="172">
        <v>3668381.3586429306</v>
      </c>
      <c r="J66" s="172">
        <v>3668381.3586429306</v>
      </c>
      <c r="K66" s="172">
        <v>3668381.3586429306</v>
      </c>
      <c r="L66" s="172">
        <v>3668381.3586429306</v>
      </c>
      <c r="M66" s="172">
        <v>3668381.3586429306</v>
      </c>
      <c r="N66" s="1"/>
      <c r="O66" s="1"/>
      <c r="P66" s="1"/>
      <c r="Q66" s="1"/>
      <c r="R66" s="1"/>
      <c r="S66" s="1"/>
      <c r="T66" s="1"/>
      <c r="U66" s="1"/>
      <c r="V66" s="1"/>
      <c r="W66" s="1"/>
    </row>
    <row r="67" spans="1:23" x14ac:dyDescent="0.4">
      <c r="A67" s="68">
        <f t="shared" si="2"/>
        <v>47452</v>
      </c>
      <c r="B67" s="1"/>
      <c r="C67" s="1"/>
      <c r="D67" s="172">
        <v>3448417.7330694604</v>
      </c>
      <c r="E67" s="172">
        <v>3448417.7330694604</v>
      </c>
      <c r="F67" s="172">
        <v>3448417.7330694604</v>
      </c>
      <c r="G67" s="172">
        <v>3448417.7330694604</v>
      </c>
      <c r="H67" s="172">
        <v>3448417.7330694604</v>
      </c>
      <c r="I67" s="172">
        <v>3448417.7330694604</v>
      </c>
      <c r="J67" s="172">
        <v>3448417.7330694604</v>
      </c>
      <c r="K67" s="172">
        <v>3448417.7330694604</v>
      </c>
      <c r="L67" s="172">
        <v>3448417.7330694604</v>
      </c>
      <c r="M67" s="172">
        <v>3448417.7330694604</v>
      </c>
      <c r="N67" s="1"/>
      <c r="O67" s="1"/>
      <c r="P67" s="1"/>
      <c r="Q67" s="1"/>
      <c r="R67" s="1"/>
      <c r="S67" s="1"/>
      <c r="T67" s="1"/>
      <c r="U67" s="1"/>
      <c r="V67" s="1"/>
      <c r="W67" s="1"/>
    </row>
    <row r="68" spans="1:23" x14ac:dyDescent="0.4">
      <c r="A68" s="68">
        <f t="shared" si="2"/>
        <v>47483</v>
      </c>
      <c r="B68" s="1"/>
      <c r="C68" s="1"/>
      <c r="D68" s="172">
        <v>3457333.5690253596</v>
      </c>
      <c r="E68" s="172">
        <v>3457333.5690253596</v>
      </c>
      <c r="F68" s="172">
        <v>3457333.5690253596</v>
      </c>
      <c r="G68" s="172">
        <v>3457333.5690253596</v>
      </c>
      <c r="H68" s="172">
        <v>3457333.5690253596</v>
      </c>
      <c r="I68" s="172">
        <v>3457333.5690253596</v>
      </c>
      <c r="J68" s="172">
        <v>3457333.5690253596</v>
      </c>
      <c r="K68" s="172">
        <v>3457333.5690253596</v>
      </c>
      <c r="L68" s="172">
        <v>3457333.5690253596</v>
      </c>
      <c r="M68" s="172">
        <v>3457333.5690253596</v>
      </c>
      <c r="N68" s="1"/>
      <c r="O68" s="1"/>
      <c r="P68" s="1"/>
      <c r="Q68" s="1"/>
      <c r="R68" s="1"/>
      <c r="S68" s="1"/>
      <c r="T68" s="1"/>
      <c r="U68" s="1"/>
      <c r="V68" s="1"/>
      <c r="W68" s="1"/>
    </row>
    <row r="69" spans="1:23" x14ac:dyDescent="0.4">
      <c r="A69" s="68">
        <f t="shared" si="2"/>
        <v>47514</v>
      </c>
      <c r="B69" s="1"/>
      <c r="C69" s="1"/>
      <c r="D69" s="172">
        <v>3458617.1782783102</v>
      </c>
      <c r="E69" s="172">
        <v>3458617.1782783102</v>
      </c>
      <c r="F69" s="172">
        <v>3458617.1782783102</v>
      </c>
      <c r="G69" s="172">
        <v>3458617.1782783102</v>
      </c>
      <c r="H69" s="172">
        <v>3458617.1782783102</v>
      </c>
      <c r="I69" s="172">
        <v>3458617.1782783102</v>
      </c>
      <c r="J69" s="172">
        <v>3458617.1782783102</v>
      </c>
      <c r="K69" s="172">
        <v>3458617.1782783102</v>
      </c>
      <c r="L69" s="172">
        <v>3458617.1782783102</v>
      </c>
      <c r="M69" s="172">
        <v>3458617.1782783102</v>
      </c>
      <c r="N69" s="1"/>
      <c r="O69" s="1"/>
      <c r="P69" s="1"/>
      <c r="Q69" s="1"/>
      <c r="R69" s="1"/>
      <c r="S69" s="1"/>
      <c r="T69" s="1"/>
      <c r="U69" s="1"/>
      <c r="V69" s="1"/>
      <c r="W69" s="1"/>
    </row>
    <row r="70" spans="1:23" x14ac:dyDescent="0.4">
      <c r="A70" s="68">
        <f t="shared" si="2"/>
        <v>47542</v>
      </c>
      <c r="B70" s="1"/>
      <c r="C70" s="1"/>
      <c r="D70" s="172">
        <v>3469651.9413749105</v>
      </c>
      <c r="E70" s="172">
        <v>3469651.9413749105</v>
      </c>
      <c r="F70" s="172">
        <v>3469651.9413749105</v>
      </c>
      <c r="G70" s="172">
        <v>3469651.9413749105</v>
      </c>
      <c r="H70" s="172">
        <v>3469651.9413749105</v>
      </c>
      <c r="I70" s="172">
        <v>3469651.9413749105</v>
      </c>
      <c r="J70" s="172">
        <v>3469651.9413749105</v>
      </c>
      <c r="K70" s="172">
        <v>3469651.9413749105</v>
      </c>
      <c r="L70" s="172">
        <v>3469651.9413749105</v>
      </c>
      <c r="M70" s="172">
        <v>3469651.9413749105</v>
      </c>
      <c r="N70" s="1"/>
      <c r="O70" s="1"/>
      <c r="P70" s="1"/>
      <c r="Q70" s="1"/>
      <c r="R70" s="1"/>
      <c r="S70" s="1"/>
      <c r="T70" s="1"/>
      <c r="U70" s="1"/>
      <c r="V70" s="1"/>
      <c r="W70" s="1"/>
    </row>
    <row r="71" spans="1:23" x14ac:dyDescent="0.4">
      <c r="A71" s="68">
        <f t="shared" si="2"/>
        <v>47573</v>
      </c>
      <c r="B71" s="1"/>
      <c r="C71" s="1"/>
      <c r="D71" s="172">
        <v>3331322.8224929096</v>
      </c>
      <c r="E71" s="172">
        <v>3331322.8224929096</v>
      </c>
      <c r="F71" s="172">
        <v>3331322.8224929096</v>
      </c>
      <c r="G71" s="172">
        <v>3331322.8224929096</v>
      </c>
      <c r="H71" s="172">
        <v>3331322.8224929096</v>
      </c>
      <c r="I71" s="172">
        <v>3331322.8224929096</v>
      </c>
      <c r="J71" s="172">
        <v>3331322.8224929096</v>
      </c>
      <c r="K71" s="172">
        <v>3331322.8224929096</v>
      </c>
      <c r="L71" s="172">
        <v>3331322.8224929096</v>
      </c>
      <c r="M71" s="172">
        <v>3331322.8224929096</v>
      </c>
      <c r="N71" s="1"/>
      <c r="O71" s="1"/>
      <c r="P71" s="1"/>
      <c r="Q71" s="1"/>
      <c r="R71" s="1"/>
      <c r="S71" s="1"/>
      <c r="T71" s="1"/>
      <c r="U71" s="1"/>
      <c r="V71" s="1"/>
      <c r="W71" s="1"/>
    </row>
    <row r="72" spans="1:23" x14ac:dyDescent="0.4">
      <c r="A72" s="68">
        <f t="shared" si="2"/>
        <v>47603</v>
      </c>
      <c r="B72" s="1"/>
      <c r="C72" s="1"/>
      <c r="D72" s="172">
        <v>3509866.1191739296</v>
      </c>
      <c r="E72" s="172">
        <v>3509866.1191739296</v>
      </c>
      <c r="F72" s="172">
        <v>3509866.1191739296</v>
      </c>
      <c r="G72" s="172">
        <v>3509866.1191739296</v>
      </c>
      <c r="H72" s="172">
        <v>3509866.1191739296</v>
      </c>
      <c r="I72" s="172">
        <v>3509866.1191739296</v>
      </c>
      <c r="J72" s="172">
        <v>3509866.1191739296</v>
      </c>
      <c r="K72" s="172">
        <v>3509866.1191739296</v>
      </c>
      <c r="L72" s="172">
        <v>3509866.1191739296</v>
      </c>
      <c r="M72" s="172">
        <v>3509866.1191739296</v>
      </c>
      <c r="N72" s="1"/>
      <c r="O72" s="1"/>
      <c r="P72" s="1"/>
      <c r="Q72" s="1"/>
      <c r="R72" s="1"/>
      <c r="S72" s="1"/>
      <c r="T72" s="1"/>
      <c r="U72" s="1"/>
      <c r="V72" s="1"/>
      <c r="W72" s="1"/>
    </row>
    <row r="73" spans="1:23" x14ac:dyDescent="0.4">
      <c r="A73" s="68">
        <f t="shared" si="2"/>
        <v>47634</v>
      </c>
      <c r="B73" s="1"/>
      <c r="C73" s="1"/>
      <c r="D73" s="172">
        <v>2720242.0320770703</v>
      </c>
      <c r="E73" s="172">
        <v>2720242.0320770703</v>
      </c>
      <c r="F73" s="172">
        <v>2720242.0320770703</v>
      </c>
      <c r="G73" s="172">
        <v>2720242.0320770703</v>
      </c>
      <c r="H73" s="172">
        <v>2720242.0320770703</v>
      </c>
      <c r="I73" s="172">
        <v>2720242.0320770703</v>
      </c>
      <c r="J73" s="172">
        <v>2720242.0320770703</v>
      </c>
      <c r="K73" s="172">
        <v>2720242.0320770703</v>
      </c>
      <c r="L73" s="172">
        <v>2720242.0320770703</v>
      </c>
      <c r="M73" s="172">
        <v>2720242.0320770703</v>
      </c>
      <c r="N73" s="1"/>
      <c r="O73" s="1"/>
      <c r="P73" s="1"/>
      <c r="Q73" s="1"/>
      <c r="R73" s="1"/>
      <c r="S73" s="1"/>
      <c r="T73" s="1"/>
      <c r="U73" s="1"/>
      <c r="V73" s="1"/>
      <c r="W73" s="1"/>
    </row>
    <row r="74" spans="1:23" x14ac:dyDescent="0.4">
      <c r="A74" s="68">
        <f t="shared" ref="A74:A137" si="3">EOMONTH(A73+1,0)</f>
        <v>47664</v>
      </c>
      <c r="B74" s="1"/>
      <c r="C74" s="1"/>
      <c r="D74" s="172">
        <v>2743600.4984387499</v>
      </c>
      <c r="E74" s="172">
        <v>2743600.4984387499</v>
      </c>
      <c r="F74" s="172">
        <v>2743600.4984387499</v>
      </c>
      <c r="G74" s="172">
        <v>2743600.4984387499</v>
      </c>
      <c r="H74" s="172">
        <v>2743600.4984387499</v>
      </c>
      <c r="I74" s="172">
        <v>2743600.4984387499</v>
      </c>
      <c r="J74" s="172">
        <v>2743600.4984387499</v>
      </c>
      <c r="K74" s="172">
        <v>2743600.4984387499</v>
      </c>
      <c r="L74" s="172">
        <v>2743600.4984387499</v>
      </c>
      <c r="M74" s="172">
        <v>2743600.4984387499</v>
      </c>
      <c r="N74" s="1"/>
      <c r="O74" s="1"/>
      <c r="P74" s="1"/>
      <c r="Q74" s="1"/>
      <c r="R74" s="1"/>
      <c r="S74" s="1"/>
      <c r="T74" s="1"/>
      <c r="U74" s="1"/>
      <c r="V74" s="1"/>
      <c r="W74" s="1"/>
    </row>
    <row r="75" spans="1:23" x14ac:dyDescent="0.4">
      <c r="A75" s="68">
        <f t="shared" si="3"/>
        <v>47695</v>
      </c>
      <c r="B75" s="1"/>
      <c r="C75" s="1"/>
      <c r="D75" s="172">
        <v>2729678.8233276699</v>
      </c>
      <c r="E75" s="172">
        <v>2729678.8233276699</v>
      </c>
      <c r="F75" s="172">
        <v>2729678.8233276699</v>
      </c>
      <c r="G75" s="172">
        <v>2729678.8233276699</v>
      </c>
      <c r="H75" s="172">
        <v>2729678.8233276699</v>
      </c>
      <c r="I75" s="172">
        <v>2729678.8233276699</v>
      </c>
      <c r="J75" s="172">
        <v>2729678.8233276699</v>
      </c>
      <c r="K75" s="172">
        <v>2729678.8233276699</v>
      </c>
      <c r="L75" s="172">
        <v>2729678.8233276699</v>
      </c>
      <c r="M75" s="172">
        <v>2729678.8233276699</v>
      </c>
      <c r="N75" s="1"/>
      <c r="O75" s="1"/>
      <c r="P75" s="1"/>
      <c r="Q75" s="1"/>
      <c r="R75" s="1"/>
      <c r="S75" s="1"/>
      <c r="T75" s="1"/>
      <c r="U75" s="1"/>
      <c r="V75" s="1"/>
      <c r="W75" s="1"/>
    </row>
    <row r="76" spans="1:23" x14ac:dyDescent="0.4">
      <c r="A76" s="68">
        <f t="shared" si="3"/>
        <v>47726</v>
      </c>
      <c r="B76" s="1"/>
      <c r="C76" s="1"/>
      <c r="D76" s="172">
        <v>2750534.3867639396</v>
      </c>
      <c r="E76" s="172">
        <v>2750534.3867639396</v>
      </c>
      <c r="F76" s="172">
        <v>2750534.3867639396</v>
      </c>
      <c r="G76" s="172">
        <v>2750534.3867639396</v>
      </c>
      <c r="H76" s="172">
        <v>2750534.3867639396</v>
      </c>
      <c r="I76" s="172">
        <v>2750534.3867639396</v>
      </c>
      <c r="J76" s="172">
        <v>2750534.3867639396</v>
      </c>
      <c r="K76" s="172">
        <v>2750534.3867639396</v>
      </c>
      <c r="L76" s="172">
        <v>2750534.3867639396</v>
      </c>
      <c r="M76" s="172">
        <v>2750534.3867639396</v>
      </c>
      <c r="N76" s="1"/>
      <c r="O76" s="1"/>
      <c r="P76" s="1"/>
      <c r="Q76" s="1"/>
      <c r="R76" s="1"/>
      <c r="S76" s="1"/>
      <c r="T76" s="1"/>
      <c r="U76" s="1"/>
      <c r="V76" s="1"/>
      <c r="W76" s="1"/>
    </row>
    <row r="77" spans="1:23" x14ac:dyDescent="0.4">
      <c r="A77" s="68">
        <f t="shared" si="3"/>
        <v>47756</v>
      </c>
      <c r="B77" s="1"/>
      <c r="C77" s="1"/>
      <c r="D77" s="172">
        <v>2688365.7450757697</v>
      </c>
      <c r="E77" s="172">
        <v>2688365.7450757697</v>
      </c>
      <c r="F77" s="172">
        <v>2688365.7450757697</v>
      </c>
      <c r="G77" s="172">
        <v>2688365.7450757697</v>
      </c>
      <c r="H77" s="172">
        <v>2688365.7450757697</v>
      </c>
      <c r="I77" s="172">
        <v>2688365.7450757697</v>
      </c>
      <c r="J77" s="172">
        <v>2688365.7450757697</v>
      </c>
      <c r="K77" s="172">
        <v>2688365.7450757697</v>
      </c>
      <c r="L77" s="172">
        <v>2688365.7450757697</v>
      </c>
      <c r="M77" s="172">
        <v>2688365.7450757697</v>
      </c>
      <c r="N77" s="1"/>
      <c r="O77" s="1"/>
      <c r="P77" s="1"/>
      <c r="Q77" s="1"/>
      <c r="R77" s="1"/>
      <c r="S77" s="1"/>
      <c r="T77" s="1"/>
      <c r="U77" s="1"/>
      <c r="V77" s="1"/>
      <c r="W77" s="1"/>
    </row>
    <row r="78" spans="1:23" x14ac:dyDescent="0.4">
      <c r="A78" s="68">
        <f t="shared" si="3"/>
        <v>47787</v>
      </c>
      <c r="B78" s="1"/>
      <c r="C78" s="1"/>
      <c r="D78" s="172">
        <v>2565916.2687613</v>
      </c>
      <c r="E78" s="172">
        <v>2565916.2687613</v>
      </c>
      <c r="F78" s="172">
        <v>2565916.2687613</v>
      </c>
      <c r="G78" s="172">
        <v>2565916.2687613</v>
      </c>
      <c r="H78" s="172">
        <v>2565916.2687613</v>
      </c>
      <c r="I78" s="172">
        <v>2565916.2687613</v>
      </c>
      <c r="J78" s="172">
        <v>2565916.2687613</v>
      </c>
      <c r="K78" s="172">
        <v>2565916.2687613</v>
      </c>
      <c r="L78" s="172">
        <v>2565916.2687613</v>
      </c>
      <c r="M78" s="172">
        <v>2565916.2687613</v>
      </c>
      <c r="N78" s="1"/>
      <c r="O78" s="1"/>
      <c r="P78" s="1"/>
      <c r="Q78" s="1"/>
      <c r="R78" s="1"/>
      <c r="S78" s="1"/>
      <c r="T78" s="1"/>
      <c r="U78" s="1"/>
      <c r="V78" s="1"/>
      <c r="W78" s="1"/>
    </row>
    <row r="79" spans="1:23" x14ac:dyDescent="0.4">
      <c r="A79" s="68">
        <f t="shared" si="3"/>
        <v>47817</v>
      </c>
      <c r="B79" s="1"/>
      <c r="C79" s="1"/>
      <c r="D79" s="172">
        <v>2545512.3579760804</v>
      </c>
      <c r="E79" s="172">
        <v>2545512.3579760804</v>
      </c>
      <c r="F79" s="172">
        <v>2545512.3579760804</v>
      </c>
      <c r="G79" s="172">
        <v>2545512.3579760804</v>
      </c>
      <c r="H79" s="172">
        <v>2545512.3579760804</v>
      </c>
      <c r="I79" s="172">
        <v>2545512.3579760804</v>
      </c>
      <c r="J79" s="172">
        <v>2545512.3579760804</v>
      </c>
      <c r="K79" s="172">
        <v>2545512.3579760804</v>
      </c>
      <c r="L79" s="172">
        <v>2545512.3579760804</v>
      </c>
      <c r="M79" s="172">
        <v>2545512.3579760804</v>
      </c>
      <c r="N79" s="1"/>
      <c r="O79" s="1"/>
      <c r="P79" s="1"/>
      <c r="Q79" s="1"/>
      <c r="R79" s="1"/>
      <c r="S79" s="1"/>
      <c r="T79" s="1"/>
      <c r="U79" s="1"/>
      <c r="V79" s="1"/>
      <c r="W79" s="1"/>
    </row>
    <row r="80" spans="1:23" x14ac:dyDescent="0.4">
      <c r="A80" s="68">
        <f t="shared" si="3"/>
        <v>47848</v>
      </c>
      <c r="B80" s="1"/>
      <c r="C80" s="1"/>
      <c r="D80" s="172">
        <v>2564830.8436568901</v>
      </c>
      <c r="E80" s="172">
        <v>2564830.8436568901</v>
      </c>
      <c r="F80" s="172">
        <v>2564830.8436568901</v>
      </c>
      <c r="G80" s="172">
        <v>2564830.8436568901</v>
      </c>
      <c r="H80" s="172">
        <v>2564830.8436568901</v>
      </c>
      <c r="I80" s="172">
        <v>2564830.8436568901</v>
      </c>
      <c r="J80" s="172">
        <v>2564830.8436568901</v>
      </c>
      <c r="K80" s="172">
        <v>2564830.8436568901</v>
      </c>
      <c r="L80" s="172">
        <v>2564830.8436568901</v>
      </c>
      <c r="M80" s="172">
        <v>2564830.8436568901</v>
      </c>
      <c r="N80" s="1"/>
      <c r="O80" s="1"/>
      <c r="P80" s="1"/>
      <c r="Q80" s="1"/>
      <c r="R80" s="1"/>
      <c r="S80" s="1"/>
      <c r="T80" s="1"/>
      <c r="U80" s="1"/>
      <c r="V80" s="1"/>
      <c r="W80" s="1"/>
    </row>
    <row r="81" spans="1:23" x14ac:dyDescent="0.4">
      <c r="A81" s="68">
        <f t="shared" si="3"/>
        <v>47879</v>
      </c>
      <c r="B81" s="1"/>
      <c r="C81" s="1"/>
      <c r="D81" s="172">
        <v>2545049.99147677</v>
      </c>
      <c r="E81" s="172">
        <v>2545049.99147677</v>
      </c>
      <c r="F81" s="172">
        <v>2545049.99147677</v>
      </c>
      <c r="G81" s="172">
        <v>2545049.99147677</v>
      </c>
      <c r="H81" s="172">
        <v>2545049.99147677</v>
      </c>
      <c r="I81" s="172">
        <v>2545049.99147677</v>
      </c>
      <c r="J81" s="172">
        <v>2545049.99147677</v>
      </c>
      <c r="K81" s="172">
        <v>2545049.99147677</v>
      </c>
      <c r="L81" s="172">
        <v>2545049.99147677</v>
      </c>
      <c r="M81" s="172">
        <v>2545049.99147677</v>
      </c>
      <c r="N81" s="1"/>
      <c r="O81" s="1"/>
      <c r="P81" s="1"/>
      <c r="Q81" s="1"/>
      <c r="R81" s="1"/>
      <c r="S81" s="1"/>
      <c r="T81" s="1"/>
      <c r="U81" s="1"/>
      <c r="V81" s="1"/>
      <c r="W81" s="1"/>
    </row>
    <row r="82" spans="1:23" x14ac:dyDescent="0.4">
      <c r="A82" s="68">
        <f t="shared" si="3"/>
        <v>47907</v>
      </c>
      <c r="B82" s="1"/>
      <c r="C82" s="1"/>
      <c r="D82" s="172">
        <v>2552996.5872354303</v>
      </c>
      <c r="E82" s="172">
        <v>2552996.5872354303</v>
      </c>
      <c r="F82" s="172">
        <v>2552996.5872354303</v>
      </c>
      <c r="G82" s="172">
        <v>2552996.5872354303</v>
      </c>
      <c r="H82" s="172">
        <v>2552996.5872354303</v>
      </c>
      <c r="I82" s="172">
        <v>2552996.5872354303</v>
      </c>
      <c r="J82" s="172">
        <v>2552996.5872354303</v>
      </c>
      <c r="K82" s="172">
        <v>2552996.5872354303</v>
      </c>
      <c r="L82" s="172">
        <v>2552996.5872354303</v>
      </c>
      <c r="M82" s="172">
        <v>2552996.5872354303</v>
      </c>
      <c r="N82" s="1"/>
      <c r="O82" s="1"/>
      <c r="P82" s="1"/>
      <c r="Q82" s="1"/>
      <c r="R82" s="1"/>
      <c r="S82" s="1"/>
      <c r="T82" s="1"/>
      <c r="U82" s="1"/>
      <c r="V82" s="1"/>
      <c r="W82" s="1"/>
    </row>
    <row r="83" spans="1:23" x14ac:dyDescent="0.4">
      <c r="A83" s="68">
        <f t="shared" si="3"/>
        <v>47938</v>
      </c>
      <c r="B83" s="1"/>
      <c r="C83" s="1"/>
      <c r="D83" s="172">
        <v>2409774.63316024</v>
      </c>
      <c r="E83" s="172">
        <v>2409774.63316024</v>
      </c>
      <c r="F83" s="172">
        <v>2409774.63316024</v>
      </c>
      <c r="G83" s="172">
        <v>2409774.63316024</v>
      </c>
      <c r="H83" s="172">
        <v>2409774.63316024</v>
      </c>
      <c r="I83" s="172">
        <v>2409774.63316024</v>
      </c>
      <c r="J83" s="172">
        <v>2409774.63316024</v>
      </c>
      <c r="K83" s="172">
        <v>2409774.63316024</v>
      </c>
      <c r="L83" s="172">
        <v>2409774.63316024</v>
      </c>
      <c r="M83" s="172">
        <v>2409774.63316024</v>
      </c>
      <c r="N83" s="1"/>
      <c r="O83" s="1"/>
      <c r="P83" s="1"/>
      <c r="Q83" s="1"/>
      <c r="R83" s="1"/>
      <c r="S83" s="1"/>
      <c r="T83" s="1"/>
      <c r="U83" s="1"/>
      <c r="V83" s="1"/>
      <c r="W83" s="1"/>
    </row>
    <row r="84" spans="1:23" x14ac:dyDescent="0.4">
      <c r="A84" s="68">
        <f t="shared" si="3"/>
        <v>47968</v>
      </c>
      <c r="B84" s="1"/>
      <c r="C84" s="1"/>
      <c r="D84" s="172">
        <v>2533356.9814662407</v>
      </c>
      <c r="E84" s="172">
        <v>2533356.9814662407</v>
      </c>
      <c r="F84" s="172">
        <v>2533356.9814662407</v>
      </c>
      <c r="G84" s="172">
        <v>2533356.9814662407</v>
      </c>
      <c r="H84" s="172">
        <v>2533356.9814662407</v>
      </c>
      <c r="I84" s="172">
        <v>2533356.9814662407</v>
      </c>
      <c r="J84" s="172">
        <v>2533356.9814662407</v>
      </c>
      <c r="K84" s="172">
        <v>2533356.9814662407</v>
      </c>
      <c r="L84" s="172">
        <v>2533356.9814662407</v>
      </c>
      <c r="M84" s="172">
        <v>2533356.9814662407</v>
      </c>
      <c r="N84" s="1"/>
      <c r="O84" s="1"/>
      <c r="P84" s="1"/>
      <c r="Q84" s="1"/>
      <c r="R84" s="1"/>
      <c r="S84" s="1"/>
      <c r="T84" s="1"/>
      <c r="U84" s="1"/>
      <c r="V84" s="1"/>
      <c r="W84" s="1"/>
    </row>
    <row r="85" spans="1:23" x14ac:dyDescent="0.4">
      <c r="A85" s="68">
        <f t="shared" si="3"/>
        <v>47999</v>
      </c>
      <c r="B85" s="1"/>
      <c r="C85" s="1"/>
      <c r="D85" s="172">
        <v>2457587.1576303798</v>
      </c>
      <c r="E85" s="172">
        <v>2457587.1576303798</v>
      </c>
      <c r="F85" s="172">
        <v>2457587.1576303798</v>
      </c>
      <c r="G85" s="172">
        <v>2457587.1576303798</v>
      </c>
      <c r="H85" s="172">
        <v>2457587.1576303798</v>
      </c>
      <c r="I85" s="172">
        <v>2457587.1576303798</v>
      </c>
      <c r="J85" s="172">
        <v>2457587.1576303798</v>
      </c>
      <c r="K85" s="172">
        <v>2457587.1576303798</v>
      </c>
      <c r="L85" s="172">
        <v>2457587.1576303798</v>
      </c>
      <c r="M85" s="172">
        <v>2457587.1576303798</v>
      </c>
      <c r="N85" s="1"/>
      <c r="O85" s="1"/>
      <c r="P85" s="1"/>
      <c r="Q85" s="1"/>
      <c r="R85" s="1"/>
      <c r="S85" s="1"/>
      <c r="T85" s="1"/>
      <c r="U85" s="1"/>
      <c r="V85" s="1"/>
      <c r="W85" s="1"/>
    </row>
    <row r="86" spans="1:23" x14ac:dyDescent="0.4">
      <c r="A86" s="68">
        <f t="shared" si="3"/>
        <v>48029</v>
      </c>
      <c r="B86" s="1"/>
      <c r="C86" s="1"/>
      <c r="D86" s="172">
        <v>2485641.1965890997</v>
      </c>
      <c r="E86" s="172">
        <v>2485641.1965890997</v>
      </c>
      <c r="F86" s="172">
        <v>2485641.1965890997</v>
      </c>
      <c r="G86" s="172">
        <v>2485641.1965890997</v>
      </c>
      <c r="H86" s="172">
        <v>2485641.1965890997</v>
      </c>
      <c r="I86" s="172">
        <v>2485641.1965890997</v>
      </c>
      <c r="J86" s="172">
        <v>2485641.1965890997</v>
      </c>
      <c r="K86" s="172">
        <v>2485641.1965890997</v>
      </c>
      <c r="L86" s="172">
        <v>2485641.1965890997</v>
      </c>
      <c r="M86" s="172">
        <v>2485641.1965890997</v>
      </c>
      <c r="N86" s="1"/>
      <c r="O86" s="1"/>
      <c r="P86" s="1"/>
      <c r="Q86" s="1"/>
      <c r="R86" s="1"/>
      <c r="S86" s="1"/>
      <c r="T86" s="1"/>
      <c r="U86" s="1"/>
      <c r="V86" s="1"/>
      <c r="W86" s="1"/>
    </row>
    <row r="87" spans="1:23" x14ac:dyDescent="0.4">
      <c r="A87" s="68">
        <f t="shared" si="3"/>
        <v>48060</v>
      </c>
      <c r="B87" s="1"/>
      <c r="C87" s="1"/>
      <c r="D87" s="172">
        <v>2438751.6458785702</v>
      </c>
      <c r="E87" s="172">
        <v>2438751.6458785702</v>
      </c>
      <c r="F87" s="172">
        <v>2438751.6458785702</v>
      </c>
      <c r="G87" s="172">
        <v>2438751.6458785702</v>
      </c>
      <c r="H87" s="172">
        <v>2438751.6458785702</v>
      </c>
      <c r="I87" s="172">
        <v>2438751.6458785702</v>
      </c>
      <c r="J87" s="172">
        <v>2438751.6458785702</v>
      </c>
      <c r="K87" s="172">
        <v>2438751.6458785702</v>
      </c>
      <c r="L87" s="172">
        <v>2438751.6458785702</v>
      </c>
      <c r="M87" s="172">
        <v>2438751.6458785702</v>
      </c>
      <c r="N87" s="1"/>
      <c r="O87" s="1"/>
      <c r="P87" s="1"/>
      <c r="Q87" s="1"/>
      <c r="R87" s="1"/>
      <c r="S87" s="1"/>
      <c r="T87" s="1"/>
      <c r="U87" s="1"/>
      <c r="V87" s="1"/>
      <c r="W87" s="1"/>
    </row>
    <row r="88" spans="1:23" x14ac:dyDescent="0.4">
      <c r="A88" s="68">
        <f t="shared" si="3"/>
        <v>48091</v>
      </c>
      <c r="B88" s="1"/>
      <c r="C88" s="1"/>
      <c r="D88" s="172">
        <v>2464735.3033972704</v>
      </c>
      <c r="E88" s="172">
        <v>2464735.3033972704</v>
      </c>
      <c r="F88" s="172">
        <v>2464735.3033972704</v>
      </c>
      <c r="G88" s="172">
        <v>2464735.3033972704</v>
      </c>
      <c r="H88" s="172">
        <v>2464735.3033972704</v>
      </c>
      <c r="I88" s="172">
        <v>2464735.3033972704</v>
      </c>
      <c r="J88" s="172">
        <v>2464735.3033972704</v>
      </c>
      <c r="K88" s="172">
        <v>2464735.3033972704</v>
      </c>
      <c r="L88" s="172">
        <v>2464735.3033972704</v>
      </c>
      <c r="M88" s="172">
        <v>2464735.3033972704</v>
      </c>
      <c r="N88" s="1"/>
      <c r="O88" s="1"/>
      <c r="P88" s="1"/>
      <c r="Q88" s="1"/>
      <c r="R88" s="1"/>
      <c r="S88" s="1"/>
      <c r="T88" s="1"/>
      <c r="U88" s="1"/>
      <c r="V88" s="1"/>
      <c r="W88" s="1"/>
    </row>
    <row r="89" spans="1:23" x14ac:dyDescent="0.4">
      <c r="A89" s="68">
        <f t="shared" si="3"/>
        <v>48121</v>
      </c>
      <c r="B89" s="1"/>
      <c r="C89" s="1"/>
      <c r="D89" s="172">
        <v>2466140.3953739903</v>
      </c>
      <c r="E89" s="172">
        <v>2466140.3953739903</v>
      </c>
      <c r="F89" s="172">
        <v>2466140.3953739903</v>
      </c>
      <c r="G89" s="172">
        <v>2466140.3953739903</v>
      </c>
      <c r="H89" s="172">
        <v>2466140.3953739903</v>
      </c>
      <c r="I89" s="172">
        <v>2466140.3953739903</v>
      </c>
      <c r="J89" s="172">
        <v>2466140.3953739903</v>
      </c>
      <c r="K89" s="172">
        <v>2466140.3953739903</v>
      </c>
      <c r="L89" s="172">
        <v>2466140.3953739903</v>
      </c>
      <c r="M89" s="172">
        <v>2466140.3953739903</v>
      </c>
      <c r="N89" s="1"/>
      <c r="O89" s="1"/>
      <c r="P89" s="1"/>
      <c r="Q89" s="1"/>
      <c r="R89" s="1"/>
      <c r="S89" s="1"/>
      <c r="T89" s="1"/>
      <c r="U89" s="1"/>
      <c r="V89" s="1"/>
      <c r="W89" s="1"/>
    </row>
    <row r="90" spans="1:23" x14ac:dyDescent="0.4">
      <c r="A90" s="68">
        <f t="shared" si="3"/>
        <v>48152</v>
      </c>
      <c r="B90" s="1"/>
      <c r="C90" s="1"/>
      <c r="D90" s="172">
        <v>2366538.4001458203</v>
      </c>
      <c r="E90" s="172">
        <v>2366538.4001458203</v>
      </c>
      <c r="F90" s="172">
        <v>2366538.4001458203</v>
      </c>
      <c r="G90" s="172">
        <v>2366538.4001458203</v>
      </c>
      <c r="H90" s="172">
        <v>2366538.4001458203</v>
      </c>
      <c r="I90" s="172">
        <v>2366538.4001458203</v>
      </c>
      <c r="J90" s="172">
        <v>2366538.4001458203</v>
      </c>
      <c r="K90" s="172">
        <v>2366538.4001458203</v>
      </c>
      <c r="L90" s="172">
        <v>2366538.4001458203</v>
      </c>
      <c r="M90" s="172">
        <v>2366538.4001458203</v>
      </c>
      <c r="N90" s="1"/>
      <c r="O90" s="1"/>
      <c r="P90" s="1"/>
      <c r="Q90" s="1"/>
      <c r="R90" s="1"/>
      <c r="S90" s="1"/>
      <c r="T90" s="1"/>
      <c r="U90" s="1"/>
      <c r="V90" s="1"/>
      <c r="W90" s="1"/>
    </row>
    <row r="91" spans="1:23" x14ac:dyDescent="0.4">
      <c r="A91" s="68">
        <f t="shared" si="3"/>
        <v>48182</v>
      </c>
      <c r="B91" s="1"/>
      <c r="C91" s="1"/>
      <c r="D91" s="172">
        <v>2362638.2348780897</v>
      </c>
      <c r="E91" s="172">
        <v>2362638.2348780897</v>
      </c>
      <c r="F91" s="172">
        <v>2362638.2348780897</v>
      </c>
      <c r="G91" s="172">
        <v>2362638.2348780897</v>
      </c>
      <c r="H91" s="172">
        <v>2362638.2348780897</v>
      </c>
      <c r="I91" s="172">
        <v>2362638.2348780897</v>
      </c>
      <c r="J91" s="172">
        <v>2362638.2348780897</v>
      </c>
      <c r="K91" s="172">
        <v>2362638.2348780897</v>
      </c>
      <c r="L91" s="172">
        <v>2362638.2348780897</v>
      </c>
      <c r="M91" s="172">
        <v>2362638.2348780897</v>
      </c>
      <c r="N91" s="1"/>
      <c r="O91" s="1"/>
      <c r="P91" s="1"/>
      <c r="Q91" s="1"/>
      <c r="R91" s="1"/>
      <c r="S91" s="1"/>
      <c r="T91" s="1"/>
      <c r="U91" s="1"/>
      <c r="V91" s="1"/>
      <c r="W91" s="1"/>
    </row>
    <row r="92" spans="1:23" x14ac:dyDescent="0.4">
      <c r="A92" s="68">
        <f t="shared" si="3"/>
        <v>48213</v>
      </c>
      <c r="B92" s="1"/>
      <c r="C92" s="1"/>
      <c r="D92" s="172">
        <v>2350849.1055994504</v>
      </c>
      <c r="E92" s="172">
        <v>2350849.1055994504</v>
      </c>
      <c r="F92" s="172">
        <v>2350849.1055994504</v>
      </c>
      <c r="G92" s="172">
        <v>2350849.1055994504</v>
      </c>
      <c r="H92" s="172">
        <v>2350849.1055994504</v>
      </c>
      <c r="I92" s="172">
        <v>2350849.1055994504</v>
      </c>
      <c r="J92" s="172">
        <v>2350849.1055994504</v>
      </c>
      <c r="K92" s="172">
        <v>2350849.1055994504</v>
      </c>
      <c r="L92" s="172">
        <v>2350849.1055994504</v>
      </c>
      <c r="M92" s="172">
        <v>2350849.1055994504</v>
      </c>
      <c r="N92" s="1"/>
      <c r="O92" s="1"/>
      <c r="P92" s="1"/>
      <c r="Q92" s="1"/>
      <c r="R92" s="1"/>
      <c r="S92" s="1"/>
      <c r="T92" s="1"/>
      <c r="U92" s="1"/>
      <c r="V92" s="1"/>
      <c r="W92" s="1"/>
    </row>
    <row r="93" spans="1:23" x14ac:dyDescent="0.4">
      <c r="A93" s="68">
        <f t="shared" si="3"/>
        <v>48244</v>
      </c>
      <c r="B93" s="1"/>
      <c r="C93" s="1"/>
      <c r="D93" s="172">
        <v>2360515.3119671997</v>
      </c>
      <c r="E93" s="172">
        <v>2360515.3119671997</v>
      </c>
      <c r="F93" s="172">
        <v>2360515.3119671997</v>
      </c>
      <c r="G93" s="172">
        <v>2360515.3119671997</v>
      </c>
      <c r="H93" s="172">
        <v>2360515.3119671997</v>
      </c>
      <c r="I93" s="172">
        <v>2360515.3119671997</v>
      </c>
      <c r="J93" s="172">
        <v>2360515.3119671997</v>
      </c>
      <c r="K93" s="172">
        <v>2360515.3119671997</v>
      </c>
      <c r="L93" s="172">
        <v>2360515.3119671997</v>
      </c>
      <c r="M93" s="172">
        <v>2360515.3119671997</v>
      </c>
      <c r="N93" s="1"/>
      <c r="O93" s="1"/>
      <c r="P93" s="1"/>
      <c r="Q93" s="1"/>
      <c r="R93" s="1"/>
      <c r="S93" s="1"/>
      <c r="T93" s="1"/>
      <c r="U93" s="1"/>
      <c r="V93" s="1"/>
      <c r="W93" s="1"/>
    </row>
    <row r="94" spans="1:23" x14ac:dyDescent="0.4">
      <c r="A94" s="68">
        <f t="shared" si="3"/>
        <v>48273</v>
      </c>
      <c r="B94" s="1"/>
      <c r="C94" s="1"/>
      <c r="D94" s="172">
        <v>2373133.0031296499</v>
      </c>
      <c r="E94" s="172">
        <v>2373133.0031296499</v>
      </c>
      <c r="F94" s="172">
        <v>2373133.0031296499</v>
      </c>
      <c r="G94" s="172">
        <v>2373133.0031296499</v>
      </c>
      <c r="H94" s="172">
        <v>2373133.0031296499</v>
      </c>
      <c r="I94" s="172">
        <v>2373133.0031296499</v>
      </c>
      <c r="J94" s="172">
        <v>2373133.0031296499</v>
      </c>
      <c r="K94" s="172">
        <v>2373133.0031296499</v>
      </c>
      <c r="L94" s="172">
        <v>2373133.0031296499</v>
      </c>
      <c r="M94" s="172">
        <v>2373133.0031296499</v>
      </c>
      <c r="N94" s="1"/>
      <c r="O94" s="1"/>
      <c r="P94" s="1"/>
      <c r="Q94" s="1"/>
      <c r="R94" s="1"/>
      <c r="S94" s="1"/>
      <c r="T94" s="1"/>
      <c r="U94" s="1"/>
      <c r="V94" s="1"/>
      <c r="W94" s="1"/>
    </row>
    <row r="95" spans="1:23" x14ac:dyDescent="0.4">
      <c r="A95" s="68">
        <f t="shared" si="3"/>
        <v>48304</v>
      </c>
      <c r="B95" s="1"/>
      <c r="C95" s="1"/>
      <c r="D95" s="172">
        <v>2332485.2827671105</v>
      </c>
      <c r="E95" s="172">
        <v>2332485.2827671105</v>
      </c>
      <c r="F95" s="172">
        <v>2332485.2827671105</v>
      </c>
      <c r="G95" s="172">
        <v>2332485.2827671105</v>
      </c>
      <c r="H95" s="172">
        <v>2332485.2827671105</v>
      </c>
      <c r="I95" s="172">
        <v>2332485.2827671105</v>
      </c>
      <c r="J95" s="172">
        <v>2332485.2827671105</v>
      </c>
      <c r="K95" s="172">
        <v>2332485.2827671105</v>
      </c>
      <c r="L95" s="172">
        <v>2332485.2827671105</v>
      </c>
      <c r="M95" s="172">
        <v>2332485.2827671105</v>
      </c>
      <c r="N95" s="1"/>
      <c r="O95" s="1"/>
      <c r="P95" s="1"/>
      <c r="Q95" s="1"/>
      <c r="R95" s="1"/>
      <c r="S95" s="1"/>
      <c r="T95" s="1"/>
      <c r="U95" s="1"/>
      <c r="V95" s="1"/>
      <c r="W95" s="1"/>
    </row>
    <row r="96" spans="1:23" x14ac:dyDescent="0.4">
      <c r="A96" s="68">
        <f t="shared" si="3"/>
        <v>48334</v>
      </c>
      <c r="B96" s="1"/>
      <c r="C96" s="1"/>
      <c r="D96" s="172">
        <v>2361858.0389659498</v>
      </c>
      <c r="E96" s="172">
        <v>2361858.0389659498</v>
      </c>
      <c r="F96" s="172">
        <v>2361858.0389659498</v>
      </c>
      <c r="G96" s="172">
        <v>2361858.0389659498</v>
      </c>
      <c r="H96" s="172">
        <v>2361858.0389659498</v>
      </c>
      <c r="I96" s="172">
        <v>2361858.0389659498</v>
      </c>
      <c r="J96" s="172">
        <v>2361858.0389659498</v>
      </c>
      <c r="K96" s="172">
        <v>2361858.0389659498</v>
      </c>
      <c r="L96" s="172">
        <v>2361858.0389659498</v>
      </c>
      <c r="M96" s="172">
        <v>2361858.0389659498</v>
      </c>
      <c r="N96" s="1"/>
      <c r="O96" s="1"/>
      <c r="P96" s="1"/>
      <c r="Q96" s="1"/>
      <c r="R96" s="1"/>
      <c r="S96" s="1"/>
      <c r="T96" s="1"/>
      <c r="U96" s="1"/>
      <c r="V96" s="1"/>
      <c r="W96" s="1"/>
    </row>
    <row r="97" spans="1:23" x14ac:dyDescent="0.4">
      <c r="A97" s="68">
        <f t="shared" si="3"/>
        <v>48365</v>
      </c>
      <c r="B97" s="1"/>
      <c r="C97" s="1"/>
      <c r="D97" s="172">
        <v>13520338.184761167</v>
      </c>
      <c r="E97" s="172">
        <v>13520338.184761167</v>
      </c>
      <c r="F97" s="172">
        <v>13520338.184761167</v>
      </c>
      <c r="G97" s="172">
        <v>13520338.184761167</v>
      </c>
      <c r="H97" s="172">
        <v>13520338.184761167</v>
      </c>
      <c r="I97" s="172">
        <v>13520338.184761167</v>
      </c>
      <c r="J97" s="172">
        <v>13520338.184761167</v>
      </c>
      <c r="K97" s="172">
        <v>13520338.184761167</v>
      </c>
      <c r="L97" s="172">
        <v>13520338.184761167</v>
      </c>
      <c r="M97" s="172">
        <v>13520338.184761167</v>
      </c>
      <c r="N97" s="1"/>
      <c r="O97" s="1"/>
      <c r="P97" s="1"/>
      <c r="Q97" s="1"/>
      <c r="R97" s="1"/>
      <c r="S97" s="1"/>
      <c r="T97" s="1"/>
      <c r="U97" s="1"/>
      <c r="V97" s="1"/>
      <c r="W97" s="1"/>
    </row>
    <row r="98" spans="1:23" x14ac:dyDescent="0.4">
      <c r="A98" s="68">
        <f t="shared" si="3"/>
        <v>48395</v>
      </c>
      <c r="B98" s="1"/>
      <c r="C98" s="1"/>
      <c r="D98" s="172">
        <v>31897213.139272474</v>
      </c>
      <c r="E98" s="172">
        <v>31897213.139272474</v>
      </c>
      <c r="F98" s="172">
        <v>31897213.139272474</v>
      </c>
      <c r="G98" s="172">
        <v>31897213.139272474</v>
      </c>
      <c r="H98" s="172">
        <v>31897213.139272474</v>
      </c>
      <c r="I98" s="172">
        <v>31897213.139272474</v>
      </c>
      <c r="J98" s="172">
        <v>31897213.139272474</v>
      </c>
      <c r="K98" s="172">
        <v>31897213.139272474</v>
      </c>
      <c r="L98" s="172">
        <v>31897213.139272474</v>
      </c>
      <c r="M98" s="172">
        <v>31897213.139272474</v>
      </c>
      <c r="N98" s="1"/>
      <c r="O98" s="1"/>
      <c r="P98" s="1"/>
      <c r="Q98" s="1"/>
      <c r="R98" s="1"/>
      <c r="S98" s="1"/>
      <c r="T98" s="1"/>
      <c r="U98" s="1"/>
      <c r="V98" s="1"/>
      <c r="W98" s="1"/>
    </row>
    <row r="99" spans="1:23" x14ac:dyDescent="0.4">
      <c r="A99" s="68">
        <f t="shared" si="3"/>
        <v>48426</v>
      </c>
      <c r="B99" s="1"/>
      <c r="C99" s="1"/>
      <c r="D99" s="172">
        <v>1827786.4874600102</v>
      </c>
      <c r="E99" s="172">
        <v>1827786.4874600102</v>
      </c>
      <c r="F99" s="172">
        <v>1827786.4874600102</v>
      </c>
      <c r="G99" s="172">
        <v>1827786.4874600102</v>
      </c>
      <c r="H99" s="172">
        <v>1827786.4874600102</v>
      </c>
      <c r="I99" s="172">
        <v>1827786.4874600102</v>
      </c>
      <c r="J99" s="172">
        <v>1827786.4874600102</v>
      </c>
      <c r="K99" s="172">
        <v>1827786.4874600102</v>
      </c>
      <c r="L99" s="172">
        <v>1827786.4874600102</v>
      </c>
      <c r="M99" s="172">
        <v>1827786.4874600102</v>
      </c>
      <c r="N99" s="1"/>
      <c r="O99" s="1"/>
      <c r="P99" s="1"/>
      <c r="Q99" s="1"/>
      <c r="R99" s="1"/>
      <c r="S99" s="1"/>
      <c r="T99" s="1"/>
      <c r="U99" s="1"/>
      <c r="V99" s="1"/>
      <c r="W99" s="1"/>
    </row>
    <row r="100" spans="1:23" x14ac:dyDescent="0.4">
      <c r="A100" s="68">
        <f t="shared" si="3"/>
        <v>48457</v>
      </c>
      <c r="B100" s="1"/>
      <c r="C100" s="1"/>
      <c r="D100" s="172">
        <v>1840493.9707981602</v>
      </c>
      <c r="E100" s="172">
        <v>1840493.9707981602</v>
      </c>
      <c r="F100" s="172">
        <v>1840493.9707981602</v>
      </c>
      <c r="G100" s="172">
        <v>1840493.9707981602</v>
      </c>
      <c r="H100" s="172">
        <v>1840493.9707981602</v>
      </c>
      <c r="I100" s="172">
        <v>1840493.9707981602</v>
      </c>
      <c r="J100" s="172">
        <v>1840493.9707981602</v>
      </c>
      <c r="K100" s="172">
        <v>1840493.9707981602</v>
      </c>
      <c r="L100" s="172">
        <v>1840493.9707981602</v>
      </c>
      <c r="M100" s="172">
        <v>1840493.9707981602</v>
      </c>
      <c r="N100" s="1"/>
      <c r="O100" s="1"/>
      <c r="P100" s="1"/>
      <c r="Q100" s="1"/>
      <c r="R100" s="1"/>
      <c r="S100" s="1"/>
      <c r="T100" s="1"/>
      <c r="U100" s="1"/>
      <c r="V100" s="1"/>
      <c r="W100" s="1"/>
    </row>
    <row r="101" spans="1:23" x14ac:dyDescent="0.4">
      <c r="A101" s="68">
        <f t="shared" si="3"/>
        <v>48487</v>
      </c>
      <c r="B101" s="1"/>
      <c r="C101" s="1"/>
      <c r="D101" s="172">
        <v>24179197.464468319</v>
      </c>
      <c r="E101" s="172">
        <v>24179197.464468319</v>
      </c>
      <c r="F101" s="172">
        <v>24179197.464468319</v>
      </c>
      <c r="G101" s="172">
        <v>24179197.464468319</v>
      </c>
      <c r="H101" s="172">
        <v>24179197.464468319</v>
      </c>
      <c r="I101" s="172">
        <v>24179197.464468319</v>
      </c>
      <c r="J101" s="172">
        <v>24179197.464468319</v>
      </c>
      <c r="K101" s="172">
        <v>24179197.464468319</v>
      </c>
      <c r="L101" s="172">
        <v>24179197.464468319</v>
      </c>
      <c r="M101" s="172">
        <v>24179197.464468319</v>
      </c>
      <c r="N101" s="1"/>
      <c r="O101" s="1"/>
      <c r="P101" s="1"/>
      <c r="Q101" s="1"/>
      <c r="R101" s="1"/>
      <c r="S101" s="1"/>
      <c r="T101" s="1"/>
      <c r="U101" s="1"/>
      <c r="V101" s="1"/>
      <c r="W101" s="1"/>
    </row>
    <row r="102" spans="1:23" x14ac:dyDescent="0.4">
      <c r="A102" s="68">
        <f t="shared" si="3"/>
        <v>48518</v>
      </c>
      <c r="B102" s="1"/>
      <c r="C102" s="1"/>
      <c r="D102" s="172">
        <v>1429743.5498854499</v>
      </c>
      <c r="E102" s="172">
        <v>1429743.5498854499</v>
      </c>
      <c r="F102" s="172">
        <v>1429743.5498854499</v>
      </c>
      <c r="G102" s="172">
        <v>1429743.5498854499</v>
      </c>
      <c r="H102" s="172">
        <v>1429743.5498854499</v>
      </c>
      <c r="I102" s="172">
        <v>1429743.5498854499</v>
      </c>
      <c r="J102" s="172">
        <v>1429743.5498854499</v>
      </c>
      <c r="K102" s="172">
        <v>1429743.5498854499</v>
      </c>
      <c r="L102" s="172">
        <v>1429743.5498854499</v>
      </c>
      <c r="M102" s="172">
        <v>1429743.5498854499</v>
      </c>
      <c r="N102" s="1"/>
      <c r="O102" s="1"/>
      <c r="P102" s="1"/>
      <c r="Q102" s="1"/>
      <c r="R102" s="1"/>
      <c r="S102" s="1"/>
      <c r="T102" s="1"/>
      <c r="U102" s="1"/>
      <c r="V102" s="1"/>
      <c r="W102" s="1"/>
    </row>
    <row r="103" spans="1:23" x14ac:dyDescent="0.4">
      <c r="A103" s="68">
        <f t="shared" si="3"/>
        <v>48548</v>
      </c>
      <c r="B103" s="1"/>
      <c r="C103" s="1"/>
      <c r="D103" s="172">
        <v>1436310.7726404301</v>
      </c>
      <c r="E103" s="172">
        <v>1436310.7726404301</v>
      </c>
      <c r="F103" s="172">
        <v>1436310.7726404301</v>
      </c>
      <c r="G103" s="172">
        <v>1436310.7726404301</v>
      </c>
      <c r="H103" s="172">
        <v>1436310.7726404301</v>
      </c>
      <c r="I103" s="172">
        <v>1436310.7726404301</v>
      </c>
      <c r="J103" s="172">
        <v>1436310.7726404301</v>
      </c>
      <c r="K103" s="172">
        <v>1436310.7726404301</v>
      </c>
      <c r="L103" s="172">
        <v>1436310.7726404301</v>
      </c>
      <c r="M103" s="172">
        <v>1436310.7726404301</v>
      </c>
      <c r="N103" s="1"/>
      <c r="O103" s="1"/>
      <c r="P103" s="1"/>
      <c r="Q103" s="1"/>
      <c r="R103" s="1"/>
      <c r="S103" s="1"/>
      <c r="T103" s="1"/>
      <c r="U103" s="1"/>
      <c r="V103" s="1"/>
      <c r="W103" s="1"/>
    </row>
    <row r="104" spans="1:23" x14ac:dyDescent="0.4">
      <c r="A104" s="68">
        <f t="shared" si="3"/>
        <v>48579</v>
      </c>
      <c r="B104" s="1"/>
      <c r="C104" s="1"/>
      <c r="D104" s="172">
        <v>1438291.0165339299</v>
      </c>
      <c r="E104" s="172">
        <v>1438291.0165339299</v>
      </c>
      <c r="F104" s="172">
        <v>1438291.0165339299</v>
      </c>
      <c r="G104" s="172">
        <v>1438291.0165339299</v>
      </c>
      <c r="H104" s="172">
        <v>1438291.0165339299</v>
      </c>
      <c r="I104" s="172">
        <v>1438291.0165339299</v>
      </c>
      <c r="J104" s="172">
        <v>1438291.0165339299</v>
      </c>
      <c r="K104" s="172">
        <v>1438291.0165339299</v>
      </c>
      <c r="L104" s="172">
        <v>1438291.0165339299</v>
      </c>
      <c r="M104" s="172">
        <v>1438291.0165339299</v>
      </c>
      <c r="N104" s="1"/>
      <c r="O104" s="1"/>
      <c r="P104" s="1"/>
      <c r="Q104" s="1"/>
      <c r="R104" s="1"/>
      <c r="S104" s="1"/>
      <c r="T104" s="1"/>
      <c r="U104" s="1"/>
      <c r="V104" s="1"/>
      <c r="W104" s="1"/>
    </row>
    <row r="105" spans="1:23" x14ac:dyDescent="0.4">
      <c r="A105" s="68">
        <f t="shared" si="3"/>
        <v>48610</v>
      </c>
      <c r="B105" s="1"/>
      <c r="C105" s="1"/>
      <c r="D105" s="172">
        <v>1422686.4687794503</v>
      </c>
      <c r="E105" s="172">
        <v>1422686.4687794503</v>
      </c>
      <c r="F105" s="172">
        <v>1422686.4687794503</v>
      </c>
      <c r="G105" s="172">
        <v>1422686.4687794503</v>
      </c>
      <c r="H105" s="172">
        <v>1422686.4687794503</v>
      </c>
      <c r="I105" s="172">
        <v>1422686.4687794503</v>
      </c>
      <c r="J105" s="172">
        <v>1422686.4687794503</v>
      </c>
      <c r="K105" s="172">
        <v>1422686.4687794503</v>
      </c>
      <c r="L105" s="172">
        <v>1422686.4687794503</v>
      </c>
      <c r="M105" s="172">
        <v>1422686.4687794503</v>
      </c>
      <c r="N105" s="1"/>
      <c r="O105" s="1"/>
      <c r="P105" s="1"/>
      <c r="Q105" s="1"/>
      <c r="R105" s="1"/>
      <c r="S105" s="1"/>
      <c r="T105" s="1"/>
      <c r="U105" s="1"/>
      <c r="V105" s="1"/>
      <c r="W105" s="1"/>
    </row>
    <row r="106" spans="1:23" x14ac:dyDescent="0.4">
      <c r="A106" s="68">
        <f t="shared" si="3"/>
        <v>48638</v>
      </c>
      <c r="B106" s="1"/>
      <c r="C106" s="1"/>
      <c r="D106" s="172">
        <v>1408377.6379036598</v>
      </c>
      <c r="E106" s="172">
        <v>1408377.6379036598</v>
      </c>
      <c r="F106" s="172">
        <v>1408377.6379036598</v>
      </c>
      <c r="G106" s="172">
        <v>1408377.6379036598</v>
      </c>
      <c r="H106" s="172">
        <v>1408377.6379036598</v>
      </c>
      <c r="I106" s="172">
        <v>1408377.6379036598</v>
      </c>
      <c r="J106" s="172">
        <v>1408377.6379036598</v>
      </c>
      <c r="K106" s="172">
        <v>1408377.6379036598</v>
      </c>
      <c r="L106" s="172">
        <v>1408377.6379036598</v>
      </c>
      <c r="M106" s="172">
        <v>1408377.6379036598</v>
      </c>
      <c r="N106" s="1"/>
      <c r="O106" s="1"/>
      <c r="P106" s="1"/>
      <c r="Q106" s="1"/>
      <c r="R106" s="1"/>
      <c r="S106" s="1"/>
      <c r="T106" s="1"/>
      <c r="U106" s="1"/>
      <c r="V106" s="1"/>
      <c r="W106" s="1"/>
    </row>
    <row r="107" spans="1:23" x14ac:dyDescent="0.4">
      <c r="A107" s="68">
        <f t="shared" si="3"/>
        <v>48669</v>
      </c>
      <c r="B107" s="1"/>
      <c r="C107" s="1"/>
      <c r="D107" s="172">
        <v>1387130.3956264199</v>
      </c>
      <c r="E107" s="172">
        <v>1387130.3956264199</v>
      </c>
      <c r="F107" s="172">
        <v>1387130.3956264199</v>
      </c>
      <c r="G107" s="172">
        <v>1387130.3956264199</v>
      </c>
      <c r="H107" s="172">
        <v>1387130.3956264199</v>
      </c>
      <c r="I107" s="172">
        <v>1387130.3956264199</v>
      </c>
      <c r="J107" s="172">
        <v>1387130.3956264199</v>
      </c>
      <c r="K107" s="172">
        <v>1387130.3956264199</v>
      </c>
      <c r="L107" s="172">
        <v>1387130.3956264199</v>
      </c>
      <c r="M107" s="172">
        <v>1387130.3956264199</v>
      </c>
      <c r="N107" s="1"/>
      <c r="O107" s="1"/>
      <c r="P107" s="1"/>
      <c r="Q107" s="1"/>
      <c r="R107" s="1"/>
      <c r="S107" s="1"/>
      <c r="T107" s="1"/>
      <c r="U107" s="1"/>
      <c r="V107" s="1"/>
      <c r="W107" s="1"/>
    </row>
    <row r="108" spans="1:23" x14ac:dyDescent="0.4">
      <c r="A108" s="68">
        <f t="shared" si="3"/>
        <v>48699</v>
      </c>
      <c r="B108" s="1"/>
      <c r="C108" s="1"/>
      <c r="D108" s="172">
        <v>1401165.7240424701</v>
      </c>
      <c r="E108" s="172">
        <v>1401165.7240424701</v>
      </c>
      <c r="F108" s="172">
        <v>1401165.7240424701</v>
      </c>
      <c r="G108" s="172">
        <v>1401165.7240424701</v>
      </c>
      <c r="H108" s="172">
        <v>1401165.7240424701</v>
      </c>
      <c r="I108" s="172">
        <v>1401165.7240424701</v>
      </c>
      <c r="J108" s="172">
        <v>1401165.7240424701</v>
      </c>
      <c r="K108" s="172">
        <v>1401165.7240424701</v>
      </c>
      <c r="L108" s="172">
        <v>1401165.7240424701</v>
      </c>
      <c r="M108" s="172">
        <v>1401165.7240424701</v>
      </c>
      <c r="N108" s="1"/>
      <c r="O108" s="1"/>
      <c r="P108" s="1"/>
      <c r="Q108" s="1"/>
      <c r="R108" s="1"/>
      <c r="S108" s="1"/>
      <c r="T108" s="1"/>
      <c r="U108" s="1"/>
      <c r="V108" s="1"/>
      <c r="W108" s="1"/>
    </row>
    <row r="109" spans="1:23" x14ac:dyDescent="0.4">
      <c r="A109" s="68">
        <f t="shared" si="3"/>
        <v>48730</v>
      </c>
      <c r="B109" s="1"/>
      <c r="C109" s="1"/>
      <c r="D109" s="172">
        <v>1394429.88124654</v>
      </c>
      <c r="E109" s="172">
        <v>1394429.88124654</v>
      </c>
      <c r="F109" s="172">
        <v>1394429.88124654</v>
      </c>
      <c r="G109" s="172">
        <v>1394429.88124654</v>
      </c>
      <c r="H109" s="172">
        <v>1394429.88124654</v>
      </c>
      <c r="I109" s="172">
        <v>1394429.88124654</v>
      </c>
      <c r="J109" s="172">
        <v>1394429.88124654</v>
      </c>
      <c r="K109" s="172">
        <v>1394429.88124654</v>
      </c>
      <c r="L109" s="172">
        <v>1394429.88124654</v>
      </c>
      <c r="M109" s="172">
        <v>1394429.88124654</v>
      </c>
      <c r="N109" s="1"/>
      <c r="O109" s="1"/>
      <c r="P109" s="1"/>
      <c r="Q109" s="1"/>
      <c r="R109" s="1"/>
      <c r="S109" s="1"/>
      <c r="T109" s="1"/>
      <c r="U109" s="1"/>
      <c r="V109" s="1"/>
      <c r="W109" s="1"/>
    </row>
    <row r="110" spans="1:23" x14ac:dyDescent="0.4">
      <c r="A110" s="68">
        <f t="shared" si="3"/>
        <v>48760</v>
      </c>
      <c r="B110" s="1"/>
      <c r="C110" s="1"/>
      <c r="D110" s="172">
        <v>1390866.7405539199</v>
      </c>
      <c r="E110" s="172">
        <v>1390866.7405539199</v>
      </c>
      <c r="F110" s="172">
        <v>1390866.7405539199</v>
      </c>
      <c r="G110" s="172">
        <v>1390866.7405539199</v>
      </c>
      <c r="H110" s="172">
        <v>1390866.7405539199</v>
      </c>
      <c r="I110" s="172">
        <v>1390866.7405539199</v>
      </c>
      <c r="J110" s="172">
        <v>1390866.7405539199</v>
      </c>
      <c r="K110" s="172">
        <v>1390866.7405539199</v>
      </c>
      <c r="L110" s="172">
        <v>1390866.7405539199</v>
      </c>
      <c r="M110" s="172">
        <v>1390866.7405539199</v>
      </c>
      <c r="N110" s="1"/>
      <c r="O110" s="1"/>
      <c r="P110" s="1"/>
      <c r="Q110" s="1"/>
      <c r="R110" s="1"/>
      <c r="S110" s="1"/>
      <c r="T110" s="1"/>
      <c r="U110" s="1"/>
      <c r="V110" s="1"/>
      <c r="W110" s="1"/>
    </row>
    <row r="111" spans="1:23" x14ac:dyDescent="0.4">
      <c r="A111" s="68">
        <f t="shared" si="3"/>
        <v>48791</v>
      </c>
      <c r="B111" s="1"/>
      <c r="C111" s="1"/>
      <c r="D111" s="172">
        <v>1382498.5187015198</v>
      </c>
      <c r="E111" s="172">
        <v>1382498.5187015198</v>
      </c>
      <c r="F111" s="172">
        <v>1382498.5187015198</v>
      </c>
      <c r="G111" s="172">
        <v>1382498.5187015198</v>
      </c>
      <c r="H111" s="172">
        <v>1382498.5187015198</v>
      </c>
      <c r="I111" s="172">
        <v>1382498.5187015198</v>
      </c>
      <c r="J111" s="172">
        <v>1382498.5187015198</v>
      </c>
      <c r="K111" s="172">
        <v>1382498.5187015198</v>
      </c>
      <c r="L111" s="172">
        <v>1382498.5187015198</v>
      </c>
      <c r="M111" s="172">
        <v>1382498.5187015198</v>
      </c>
      <c r="N111" s="1"/>
      <c r="O111" s="1"/>
      <c r="P111" s="1"/>
      <c r="Q111" s="1"/>
      <c r="R111" s="1"/>
      <c r="S111" s="1"/>
      <c r="T111" s="1"/>
      <c r="U111" s="1"/>
      <c r="V111" s="1"/>
      <c r="W111" s="1"/>
    </row>
    <row r="112" spans="1:23" x14ac:dyDescent="0.4">
      <c r="A112" s="68">
        <f t="shared" si="3"/>
        <v>48822</v>
      </c>
      <c r="B112" s="1"/>
      <c r="C112" s="1"/>
      <c r="D112" s="172">
        <v>1376674.9112420999</v>
      </c>
      <c r="E112" s="172">
        <v>1376674.9112420999</v>
      </c>
      <c r="F112" s="172">
        <v>1376674.9112420999</v>
      </c>
      <c r="G112" s="172">
        <v>1376674.9112420999</v>
      </c>
      <c r="H112" s="172">
        <v>1376674.9112420999</v>
      </c>
      <c r="I112" s="172">
        <v>1376674.9112420999</v>
      </c>
      <c r="J112" s="172">
        <v>1376674.9112420999</v>
      </c>
      <c r="K112" s="172">
        <v>1376674.9112420999</v>
      </c>
      <c r="L112" s="172">
        <v>1376674.9112420999</v>
      </c>
      <c r="M112" s="172">
        <v>1376674.9112420999</v>
      </c>
      <c r="N112" s="1"/>
      <c r="O112" s="1"/>
      <c r="P112" s="1"/>
      <c r="Q112" s="1"/>
      <c r="R112" s="1"/>
      <c r="S112" s="1"/>
      <c r="T112" s="1"/>
      <c r="U112" s="1"/>
      <c r="V112" s="1"/>
      <c r="W112" s="1"/>
    </row>
    <row r="113" spans="1:23" x14ac:dyDescent="0.4">
      <c r="A113" s="68">
        <f t="shared" si="3"/>
        <v>48852</v>
      </c>
      <c r="B113" s="1"/>
      <c r="C113" s="1"/>
      <c r="D113" s="172">
        <v>1355041.7118686899</v>
      </c>
      <c r="E113" s="172">
        <v>1355041.7118686899</v>
      </c>
      <c r="F113" s="172">
        <v>1355041.7118686899</v>
      </c>
      <c r="G113" s="172">
        <v>1355041.7118686899</v>
      </c>
      <c r="H113" s="172">
        <v>1355041.7118686899</v>
      </c>
      <c r="I113" s="172">
        <v>1355041.7118686899</v>
      </c>
      <c r="J113" s="172">
        <v>1355041.7118686899</v>
      </c>
      <c r="K113" s="172">
        <v>1355041.7118686899</v>
      </c>
      <c r="L113" s="172">
        <v>1355041.7118686899</v>
      </c>
      <c r="M113" s="172">
        <v>1355041.7118686899</v>
      </c>
      <c r="N113" s="1"/>
      <c r="O113" s="1"/>
      <c r="P113" s="1"/>
      <c r="Q113" s="1"/>
      <c r="R113" s="1"/>
      <c r="S113" s="1"/>
      <c r="T113" s="1"/>
      <c r="U113" s="1"/>
      <c r="V113" s="1"/>
      <c r="W113" s="1"/>
    </row>
    <row r="114" spans="1:23" x14ac:dyDescent="0.4">
      <c r="A114" s="68">
        <f t="shared" si="3"/>
        <v>48883</v>
      </c>
      <c r="B114" s="1"/>
      <c r="C114" s="1"/>
      <c r="D114" s="172">
        <v>1342872.9389140701</v>
      </c>
      <c r="E114" s="172">
        <v>1342872.9389140701</v>
      </c>
      <c r="F114" s="172">
        <v>1342872.9389140701</v>
      </c>
      <c r="G114" s="172">
        <v>1342872.9389140701</v>
      </c>
      <c r="H114" s="172">
        <v>1342872.9389140701</v>
      </c>
      <c r="I114" s="172">
        <v>1342872.9389140701</v>
      </c>
      <c r="J114" s="172">
        <v>1342872.9389140701</v>
      </c>
      <c r="K114" s="172">
        <v>1342872.9389140701</v>
      </c>
      <c r="L114" s="172">
        <v>1342872.9389140701</v>
      </c>
      <c r="M114" s="172">
        <v>1342872.9389140701</v>
      </c>
      <c r="N114" s="1"/>
      <c r="O114" s="1"/>
      <c r="P114" s="1"/>
      <c r="Q114" s="1"/>
      <c r="R114" s="1"/>
      <c r="S114" s="1"/>
      <c r="T114" s="1"/>
      <c r="U114" s="1"/>
      <c r="V114" s="1"/>
      <c r="W114" s="1"/>
    </row>
    <row r="115" spans="1:23" x14ac:dyDescent="0.4">
      <c r="A115" s="68">
        <f t="shared" si="3"/>
        <v>48913</v>
      </c>
      <c r="B115" s="1"/>
      <c r="C115" s="1"/>
      <c r="D115" s="172">
        <v>675251.98579678987</v>
      </c>
      <c r="E115" s="172">
        <v>675251.98579678987</v>
      </c>
      <c r="F115" s="172">
        <v>675251.98579678987</v>
      </c>
      <c r="G115" s="172">
        <v>675251.98579678987</v>
      </c>
      <c r="H115" s="172">
        <v>675251.98579678987</v>
      </c>
      <c r="I115" s="172">
        <v>675251.98579678987</v>
      </c>
      <c r="J115" s="172">
        <v>675251.98579678987</v>
      </c>
      <c r="K115" s="172">
        <v>675251.98579678987</v>
      </c>
      <c r="L115" s="172">
        <v>675251.98579678987</v>
      </c>
      <c r="M115" s="172">
        <v>675251.98579678987</v>
      </c>
      <c r="N115" s="1"/>
      <c r="O115" s="1"/>
      <c r="P115" s="1"/>
      <c r="Q115" s="1"/>
      <c r="R115" s="1"/>
      <c r="S115" s="1"/>
      <c r="T115" s="1"/>
      <c r="U115" s="1"/>
      <c r="V115" s="1"/>
      <c r="W115" s="1"/>
    </row>
    <row r="116" spans="1:23" x14ac:dyDescent="0.4">
      <c r="A116" s="68">
        <f t="shared" si="3"/>
        <v>48944</v>
      </c>
      <c r="B116" s="1"/>
      <c r="C116" s="1"/>
      <c r="D116" s="172">
        <v>670739.13246872998</v>
      </c>
      <c r="E116" s="172">
        <v>670739.13246872998</v>
      </c>
      <c r="F116" s="172">
        <v>670739.13246872998</v>
      </c>
      <c r="G116" s="172">
        <v>670739.13246872998</v>
      </c>
      <c r="H116" s="172">
        <v>670739.13246872998</v>
      </c>
      <c r="I116" s="172">
        <v>670739.13246872998</v>
      </c>
      <c r="J116" s="172">
        <v>670739.13246872998</v>
      </c>
      <c r="K116" s="172">
        <v>670739.13246872998</v>
      </c>
      <c r="L116" s="172">
        <v>670739.13246872998</v>
      </c>
      <c r="M116" s="172">
        <v>670739.13246872998</v>
      </c>
      <c r="N116" s="1"/>
      <c r="O116" s="1"/>
      <c r="P116" s="1"/>
      <c r="Q116" s="1"/>
      <c r="R116" s="1"/>
      <c r="S116" s="1"/>
      <c r="T116" s="1"/>
      <c r="U116" s="1"/>
      <c r="V116" s="1"/>
      <c r="W116" s="1"/>
    </row>
    <row r="117" spans="1:23" x14ac:dyDescent="0.4">
      <c r="A117" s="68">
        <f t="shared" si="3"/>
        <v>48975</v>
      </c>
      <c r="B117" s="1"/>
      <c r="C117" s="1"/>
      <c r="D117" s="172">
        <v>669949.03192195995</v>
      </c>
      <c r="E117" s="172">
        <v>669949.03192195995</v>
      </c>
      <c r="F117" s="172">
        <v>669949.03192195995</v>
      </c>
      <c r="G117" s="172">
        <v>669949.03192195995</v>
      </c>
      <c r="H117" s="172">
        <v>669949.03192195995</v>
      </c>
      <c r="I117" s="172">
        <v>669949.03192195995</v>
      </c>
      <c r="J117" s="172">
        <v>669949.03192195995</v>
      </c>
      <c r="K117" s="172">
        <v>669949.03192195995</v>
      </c>
      <c r="L117" s="172">
        <v>669949.03192195995</v>
      </c>
      <c r="M117" s="172">
        <v>669949.03192195995</v>
      </c>
      <c r="N117" s="1"/>
      <c r="O117" s="1"/>
      <c r="P117" s="1"/>
      <c r="Q117" s="1"/>
      <c r="R117" s="1"/>
      <c r="S117" s="1"/>
      <c r="T117" s="1"/>
      <c r="U117" s="1"/>
      <c r="V117" s="1"/>
      <c r="W117" s="1"/>
    </row>
    <row r="118" spans="1:23" x14ac:dyDescent="0.4">
      <c r="A118" s="68">
        <f t="shared" si="3"/>
        <v>49003</v>
      </c>
      <c r="B118" s="1"/>
      <c r="C118" s="1"/>
      <c r="D118" s="172">
        <v>671816.89322049997</v>
      </c>
      <c r="E118" s="172">
        <v>671816.89322049997</v>
      </c>
      <c r="F118" s="172">
        <v>671816.89322049997</v>
      </c>
      <c r="G118" s="172">
        <v>671816.89322049997</v>
      </c>
      <c r="H118" s="172">
        <v>671816.89322049997</v>
      </c>
      <c r="I118" s="172">
        <v>671816.89322049997</v>
      </c>
      <c r="J118" s="172">
        <v>671816.89322049997</v>
      </c>
      <c r="K118" s="172">
        <v>671816.89322049997</v>
      </c>
      <c r="L118" s="172">
        <v>671816.89322049997</v>
      </c>
      <c r="M118" s="172">
        <v>671816.89322049997</v>
      </c>
      <c r="N118" s="1"/>
      <c r="O118" s="1"/>
      <c r="P118" s="1"/>
      <c r="Q118" s="1"/>
      <c r="R118" s="1"/>
      <c r="S118" s="1"/>
      <c r="T118" s="1"/>
      <c r="U118" s="1"/>
      <c r="V118" s="1"/>
      <c r="W118" s="1"/>
    </row>
    <row r="119" spans="1:23" x14ac:dyDescent="0.4">
      <c r="A119" s="68">
        <f t="shared" si="3"/>
        <v>49034</v>
      </c>
      <c r="B119" s="1"/>
      <c r="C119" s="1"/>
      <c r="D119" s="172">
        <v>659711.69472606003</v>
      </c>
      <c r="E119" s="172">
        <v>659711.69472606003</v>
      </c>
      <c r="F119" s="172">
        <v>659711.69472606003</v>
      </c>
      <c r="G119" s="172">
        <v>659711.69472606003</v>
      </c>
      <c r="H119" s="172">
        <v>659711.69472606003</v>
      </c>
      <c r="I119" s="172">
        <v>659711.69472606003</v>
      </c>
      <c r="J119" s="172">
        <v>659711.69472606003</v>
      </c>
      <c r="K119" s="172">
        <v>659711.69472606003</v>
      </c>
      <c r="L119" s="172">
        <v>659711.69472606003</v>
      </c>
      <c r="M119" s="172">
        <v>659711.69472606003</v>
      </c>
      <c r="N119" s="1"/>
      <c r="O119" s="1"/>
      <c r="P119" s="1"/>
      <c r="Q119" s="1"/>
      <c r="R119" s="1"/>
      <c r="S119" s="1"/>
      <c r="T119" s="1"/>
      <c r="U119" s="1"/>
      <c r="V119" s="1"/>
      <c r="W119" s="1"/>
    </row>
    <row r="120" spans="1:23" x14ac:dyDescent="0.4">
      <c r="A120" s="68">
        <f t="shared" si="3"/>
        <v>49064</v>
      </c>
      <c r="B120" s="1"/>
      <c r="C120" s="1"/>
      <c r="D120" s="172">
        <v>654395.61531004997</v>
      </c>
      <c r="E120" s="172">
        <v>654395.61531004997</v>
      </c>
      <c r="F120" s="172">
        <v>654395.61531004997</v>
      </c>
      <c r="G120" s="172">
        <v>654395.61531004997</v>
      </c>
      <c r="H120" s="172">
        <v>654395.61531004997</v>
      </c>
      <c r="I120" s="172">
        <v>654395.61531004997</v>
      </c>
      <c r="J120" s="172">
        <v>654395.61531004997</v>
      </c>
      <c r="K120" s="172">
        <v>654395.61531004997</v>
      </c>
      <c r="L120" s="172">
        <v>654395.61531004997</v>
      </c>
      <c r="M120" s="172">
        <v>654395.61531004997</v>
      </c>
      <c r="N120" s="1"/>
      <c r="O120" s="1"/>
      <c r="P120" s="1"/>
      <c r="Q120" s="1"/>
      <c r="R120" s="1"/>
      <c r="S120" s="1"/>
      <c r="T120" s="1"/>
      <c r="U120" s="1"/>
      <c r="V120" s="1"/>
      <c r="W120" s="1"/>
    </row>
    <row r="121" spans="1:23" x14ac:dyDescent="0.4">
      <c r="A121" s="68">
        <f t="shared" si="3"/>
        <v>49095</v>
      </c>
      <c r="B121" s="1"/>
      <c r="C121" s="1"/>
      <c r="D121" s="172">
        <v>665499.8468885601</v>
      </c>
      <c r="E121" s="172">
        <v>665499.8468885601</v>
      </c>
      <c r="F121" s="172">
        <v>665499.8468885601</v>
      </c>
      <c r="G121" s="172">
        <v>665499.8468885601</v>
      </c>
      <c r="H121" s="172">
        <v>665499.8468885601</v>
      </c>
      <c r="I121" s="172">
        <v>665499.8468885601</v>
      </c>
      <c r="J121" s="172">
        <v>665499.8468885601</v>
      </c>
      <c r="K121" s="172">
        <v>665499.8468885601</v>
      </c>
      <c r="L121" s="172">
        <v>665499.8468885601</v>
      </c>
      <c r="M121" s="172">
        <v>665499.8468885601</v>
      </c>
      <c r="N121" s="1"/>
      <c r="O121" s="1"/>
      <c r="P121" s="1"/>
      <c r="Q121" s="1"/>
      <c r="R121" s="1"/>
      <c r="S121" s="1"/>
      <c r="T121" s="1"/>
      <c r="U121" s="1"/>
      <c r="V121" s="1"/>
      <c r="W121" s="1"/>
    </row>
    <row r="122" spans="1:23" x14ac:dyDescent="0.4">
      <c r="A122" s="68">
        <f t="shared" si="3"/>
        <v>49125</v>
      </c>
      <c r="B122" s="1"/>
      <c r="C122" s="1"/>
      <c r="D122" s="172">
        <v>665373.63375516003</v>
      </c>
      <c r="E122" s="172">
        <v>665373.63375516003</v>
      </c>
      <c r="F122" s="172">
        <v>665373.63375516003</v>
      </c>
      <c r="G122" s="172">
        <v>665373.63375516003</v>
      </c>
      <c r="H122" s="172">
        <v>665373.63375516003</v>
      </c>
      <c r="I122" s="172">
        <v>665373.63375516003</v>
      </c>
      <c r="J122" s="172">
        <v>665373.63375516003</v>
      </c>
      <c r="K122" s="172">
        <v>665373.63375516003</v>
      </c>
      <c r="L122" s="172">
        <v>665373.63375516003</v>
      </c>
      <c r="M122" s="172">
        <v>665373.63375516003</v>
      </c>
      <c r="N122" s="1"/>
      <c r="O122" s="1"/>
      <c r="P122" s="1"/>
      <c r="Q122" s="1"/>
      <c r="R122" s="1"/>
      <c r="S122" s="1"/>
      <c r="T122" s="1"/>
      <c r="U122" s="1"/>
      <c r="V122" s="1"/>
      <c r="W122" s="1"/>
    </row>
    <row r="123" spans="1:23" x14ac:dyDescent="0.4">
      <c r="A123" s="68">
        <f t="shared" si="3"/>
        <v>49156</v>
      </c>
      <c r="B123" s="1"/>
      <c r="C123" s="1"/>
      <c r="D123" s="172">
        <v>652519.09250281006</v>
      </c>
      <c r="E123" s="172">
        <v>652519.09250281006</v>
      </c>
      <c r="F123" s="172">
        <v>652519.09250281006</v>
      </c>
      <c r="G123" s="172">
        <v>652519.09250281006</v>
      </c>
      <c r="H123" s="172">
        <v>652519.09250281006</v>
      </c>
      <c r="I123" s="172">
        <v>652519.09250281006</v>
      </c>
      <c r="J123" s="172">
        <v>652519.09250281006</v>
      </c>
      <c r="K123" s="172">
        <v>652519.09250281006</v>
      </c>
      <c r="L123" s="172">
        <v>652519.09250281006</v>
      </c>
      <c r="M123" s="172">
        <v>652519.09250281006</v>
      </c>
      <c r="N123" s="1"/>
      <c r="O123" s="1"/>
      <c r="P123" s="1"/>
      <c r="Q123" s="1"/>
      <c r="R123" s="1"/>
      <c r="S123" s="1"/>
      <c r="T123" s="1"/>
      <c r="U123" s="1"/>
      <c r="V123" s="1"/>
      <c r="W123" s="1"/>
    </row>
    <row r="124" spans="1:23" x14ac:dyDescent="0.4">
      <c r="A124" s="68">
        <f t="shared" si="3"/>
        <v>49187</v>
      </c>
      <c r="B124" s="1"/>
      <c r="C124" s="1"/>
      <c r="D124" s="172">
        <v>10153796.533656251</v>
      </c>
      <c r="E124" s="172">
        <v>10153796.533656251</v>
      </c>
      <c r="F124" s="172">
        <v>10153796.533656251</v>
      </c>
      <c r="G124" s="172">
        <v>10153796.533656251</v>
      </c>
      <c r="H124" s="172">
        <v>10153796.533656251</v>
      </c>
      <c r="I124" s="172">
        <v>10153796.533656251</v>
      </c>
      <c r="J124" s="172">
        <v>10153796.533656251</v>
      </c>
      <c r="K124" s="172">
        <v>10153796.533656251</v>
      </c>
      <c r="L124" s="172">
        <v>10153796.533656251</v>
      </c>
      <c r="M124" s="172">
        <v>10153796.533656251</v>
      </c>
      <c r="N124" s="1"/>
      <c r="O124" s="1"/>
      <c r="P124" s="1"/>
      <c r="Q124" s="1"/>
      <c r="R124" s="1"/>
      <c r="S124" s="1"/>
      <c r="T124" s="1"/>
      <c r="U124" s="1"/>
      <c r="V124" s="1"/>
      <c r="W124" s="1"/>
    </row>
    <row r="125" spans="1:23" x14ac:dyDescent="0.4">
      <c r="A125" s="68">
        <f t="shared" si="3"/>
        <v>49217</v>
      </c>
      <c r="B125" s="1"/>
      <c r="C125" s="1"/>
      <c r="D125" s="172">
        <v>495330.95547337999</v>
      </c>
      <c r="E125" s="172">
        <v>495330.95547337999</v>
      </c>
      <c r="F125" s="172">
        <v>495330.95547337999</v>
      </c>
      <c r="G125" s="172">
        <v>495330.95547337999</v>
      </c>
      <c r="H125" s="172">
        <v>495330.95547337999</v>
      </c>
      <c r="I125" s="172">
        <v>495330.95547337999</v>
      </c>
      <c r="J125" s="172">
        <v>495330.95547337999</v>
      </c>
      <c r="K125" s="172">
        <v>495330.95547337999</v>
      </c>
      <c r="L125" s="172">
        <v>495330.95547337999</v>
      </c>
      <c r="M125" s="172">
        <v>495330.95547337999</v>
      </c>
      <c r="N125" s="1"/>
      <c r="O125" s="1"/>
      <c r="P125" s="1"/>
      <c r="Q125" s="1"/>
      <c r="R125" s="1"/>
      <c r="S125" s="1"/>
      <c r="T125" s="1"/>
      <c r="U125" s="1"/>
      <c r="V125" s="1"/>
      <c r="W125" s="1"/>
    </row>
    <row r="126" spans="1:23" x14ac:dyDescent="0.4">
      <c r="A126" s="68">
        <f t="shared" si="3"/>
        <v>49248</v>
      </c>
      <c r="B126" s="1"/>
      <c r="C126" s="1"/>
      <c r="D126" s="172">
        <v>476557.00267691992</v>
      </c>
      <c r="E126" s="172">
        <v>476557.00267691992</v>
      </c>
      <c r="F126" s="172">
        <v>476557.00267691992</v>
      </c>
      <c r="G126" s="172">
        <v>476557.00267691992</v>
      </c>
      <c r="H126" s="172">
        <v>476557.00267691992</v>
      </c>
      <c r="I126" s="172">
        <v>476557.00267691992</v>
      </c>
      <c r="J126" s="172">
        <v>476557.00267691992</v>
      </c>
      <c r="K126" s="172">
        <v>476557.00267691992</v>
      </c>
      <c r="L126" s="172">
        <v>476557.00267691992</v>
      </c>
      <c r="M126" s="172">
        <v>476557.00267691992</v>
      </c>
      <c r="N126" s="1"/>
      <c r="O126" s="1"/>
      <c r="P126" s="1"/>
      <c r="Q126" s="1"/>
      <c r="R126" s="1"/>
      <c r="S126" s="1"/>
      <c r="T126" s="1"/>
      <c r="U126" s="1"/>
      <c r="V126" s="1"/>
      <c r="W126" s="1"/>
    </row>
    <row r="127" spans="1:23" x14ac:dyDescent="0.4">
      <c r="A127" s="68">
        <f t="shared" si="3"/>
        <v>49278</v>
      </c>
      <c r="B127" s="1"/>
      <c r="C127" s="1"/>
      <c r="D127" s="172">
        <v>450497.92065964994</v>
      </c>
      <c r="E127" s="172">
        <v>450497.92065964994</v>
      </c>
      <c r="F127" s="172">
        <v>450497.92065964994</v>
      </c>
      <c r="G127" s="172">
        <v>450497.92065964994</v>
      </c>
      <c r="H127" s="172">
        <v>450497.92065964994</v>
      </c>
      <c r="I127" s="172">
        <v>450497.92065964994</v>
      </c>
      <c r="J127" s="172">
        <v>450497.92065964994</v>
      </c>
      <c r="K127" s="172">
        <v>450497.92065964994</v>
      </c>
      <c r="L127" s="172">
        <v>450497.92065964994</v>
      </c>
      <c r="M127" s="172">
        <v>450497.92065964994</v>
      </c>
      <c r="N127" s="1"/>
      <c r="O127" s="1"/>
      <c r="P127" s="1"/>
      <c r="Q127" s="1"/>
      <c r="R127" s="1"/>
      <c r="S127" s="1"/>
      <c r="T127" s="1"/>
      <c r="U127" s="1"/>
      <c r="V127" s="1"/>
      <c r="W127" s="1"/>
    </row>
    <row r="128" spans="1:23" x14ac:dyDescent="0.4">
      <c r="A128" s="68">
        <f t="shared" si="3"/>
        <v>49309</v>
      </c>
      <c r="B128" s="1"/>
      <c r="C128" s="1"/>
      <c r="D128" s="172">
        <v>426157.43005162006</v>
      </c>
      <c r="E128" s="172">
        <v>426157.43005162006</v>
      </c>
      <c r="F128" s="172">
        <v>426157.43005162006</v>
      </c>
      <c r="G128" s="172">
        <v>426157.43005162006</v>
      </c>
      <c r="H128" s="172">
        <v>426157.43005162006</v>
      </c>
      <c r="I128" s="172">
        <v>426157.43005162006</v>
      </c>
      <c r="J128" s="172">
        <v>426157.43005162006</v>
      </c>
      <c r="K128" s="172">
        <v>426157.43005162006</v>
      </c>
      <c r="L128" s="172">
        <v>426157.43005162006</v>
      </c>
      <c r="M128" s="172">
        <v>426157.43005162006</v>
      </c>
      <c r="N128" s="1"/>
      <c r="O128" s="1"/>
      <c r="P128" s="1"/>
      <c r="Q128" s="1"/>
      <c r="R128" s="1"/>
      <c r="S128" s="1"/>
      <c r="T128" s="1"/>
      <c r="U128" s="1"/>
      <c r="V128" s="1"/>
      <c r="W128" s="1"/>
    </row>
    <row r="129" spans="1:23" x14ac:dyDescent="0.4">
      <c r="A129" s="68">
        <f t="shared" si="3"/>
        <v>49340</v>
      </c>
      <c r="B129" s="1"/>
      <c r="C129" s="1"/>
      <c r="D129" s="172">
        <v>429588.04020242998</v>
      </c>
      <c r="E129" s="172">
        <v>429588.04020242998</v>
      </c>
      <c r="F129" s="172">
        <v>429588.04020242998</v>
      </c>
      <c r="G129" s="172">
        <v>429588.04020242998</v>
      </c>
      <c r="H129" s="172">
        <v>429588.04020242998</v>
      </c>
      <c r="I129" s="172">
        <v>429588.04020242998</v>
      </c>
      <c r="J129" s="172">
        <v>429588.04020242998</v>
      </c>
      <c r="K129" s="172">
        <v>429588.04020242998</v>
      </c>
      <c r="L129" s="172">
        <v>429588.04020242998</v>
      </c>
      <c r="M129" s="172">
        <v>429588.04020242998</v>
      </c>
      <c r="N129" s="1"/>
      <c r="O129" s="1"/>
      <c r="P129" s="1"/>
      <c r="Q129" s="1"/>
      <c r="R129" s="1"/>
      <c r="S129" s="1"/>
      <c r="T129" s="1"/>
      <c r="U129" s="1"/>
      <c r="V129" s="1"/>
      <c r="W129" s="1"/>
    </row>
    <row r="130" spans="1:23" x14ac:dyDescent="0.4">
      <c r="A130" s="68">
        <f t="shared" si="3"/>
        <v>49368</v>
      </c>
      <c r="B130" s="1"/>
      <c r="C130" s="1"/>
      <c r="D130" s="172">
        <v>430583.10041168006</v>
      </c>
      <c r="E130" s="172">
        <v>430583.10041168006</v>
      </c>
      <c r="F130" s="172">
        <v>430583.10041168006</v>
      </c>
      <c r="G130" s="172">
        <v>430583.10041168006</v>
      </c>
      <c r="H130" s="172">
        <v>430583.10041168006</v>
      </c>
      <c r="I130" s="172">
        <v>430583.10041168006</v>
      </c>
      <c r="J130" s="172">
        <v>430583.10041168006</v>
      </c>
      <c r="K130" s="172">
        <v>430583.10041168006</v>
      </c>
      <c r="L130" s="172">
        <v>430583.10041168006</v>
      </c>
      <c r="M130" s="172">
        <v>430583.10041168006</v>
      </c>
      <c r="N130" s="1"/>
      <c r="O130" s="1"/>
      <c r="P130" s="1"/>
      <c r="Q130" s="1"/>
      <c r="R130" s="1"/>
      <c r="S130" s="1"/>
      <c r="T130" s="1"/>
      <c r="U130" s="1"/>
      <c r="V130" s="1"/>
      <c r="W130" s="1"/>
    </row>
    <row r="131" spans="1:23" x14ac:dyDescent="0.4">
      <c r="A131" s="68">
        <f t="shared" si="3"/>
        <v>49399</v>
      </c>
      <c r="B131" s="1"/>
      <c r="C131" s="1"/>
      <c r="D131" s="172">
        <v>434217.58577677002</v>
      </c>
      <c r="E131" s="172">
        <v>434217.58577677002</v>
      </c>
      <c r="F131" s="172">
        <v>434217.58577677002</v>
      </c>
      <c r="G131" s="172">
        <v>434217.58577677002</v>
      </c>
      <c r="H131" s="172">
        <v>434217.58577677002</v>
      </c>
      <c r="I131" s="172">
        <v>434217.58577677002</v>
      </c>
      <c r="J131" s="172">
        <v>434217.58577677002</v>
      </c>
      <c r="K131" s="172">
        <v>434217.58577677002</v>
      </c>
      <c r="L131" s="172">
        <v>434217.58577677002</v>
      </c>
      <c r="M131" s="172">
        <v>434217.58577677002</v>
      </c>
      <c r="N131" s="1"/>
      <c r="O131" s="1"/>
      <c r="P131" s="1"/>
      <c r="Q131" s="1"/>
      <c r="R131" s="1"/>
      <c r="S131" s="1"/>
      <c r="T131" s="1"/>
      <c r="U131" s="1"/>
      <c r="V131" s="1"/>
      <c r="W131" s="1"/>
    </row>
    <row r="132" spans="1:23" x14ac:dyDescent="0.4">
      <c r="A132" s="68">
        <f t="shared" si="3"/>
        <v>49429</v>
      </c>
      <c r="B132" s="1"/>
      <c r="C132" s="1"/>
      <c r="D132" s="172">
        <v>437399.94753463997</v>
      </c>
      <c r="E132" s="172">
        <v>437399.94753463997</v>
      </c>
      <c r="F132" s="172">
        <v>437399.94753463997</v>
      </c>
      <c r="G132" s="172">
        <v>437399.94753463997</v>
      </c>
      <c r="H132" s="172">
        <v>437399.94753463997</v>
      </c>
      <c r="I132" s="172">
        <v>437399.94753463997</v>
      </c>
      <c r="J132" s="172">
        <v>437399.94753463997</v>
      </c>
      <c r="K132" s="172">
        <v>437399.94753463997</v>
      </c>
      <c r="L132" s="172">
        <v>437399.94753463997</v>
      </c>
      <c r="M132" s="172">
        <v>437399.94753463997</v>
      </c>
      <c r="N132" s="1"/>
      <c r="O132" s="1"/>
      <c r="P132" s="1"/>
      <c r="Q132" s="1"/>
      <c r="R132" s="1"/>
      <c r="S132" s="1"/>
      <c r="T132" s="1"/>
      <c r="U132" s="1"/>
      <c r="V132" s="1"/>
      <c r="W132" s="1"/>
    </row>
    <row r="133" spans="1:23" x14ac:dyDescent="0.4">
      <c r="A133" s="68">
        <f t="shared" si="3"/>
        <v>49460</v>
      </c>
      <c r="B133" s="1"/>
      <c r="C133" s="1"/>
      <c r="D133" s="215">
        <v>438589.30393333</v>
      </c>
      <c r="E133" s="215">
        <v>438589.30393333</v>
      </c>
      <c r="F133" s="215">
        <v>438589.30393333</v>
      </c>
      <c r="G133" s="215">
        <v>438589.30393333</v>
      </c>
      <c r="H133" s="215">
        <v>438589.30393333</v>
      </c>
      <c r="I133" s="215">
        <v>438589.30393333</v>
      </c>
      <c r="J133" s="215">
        <v>438589.30393333</v>
      </c>
      <c r="K133" s="215">
        <v>438589.30393333</v>
      </c>
      <c r="L133" s="215">
        <v>438589.30393333</v>
      </c>
      <c r="M133" s="215">
        <v>438589.30393333</v>
      </c>
      <c r="N133" s="1"/>
      <c r="O133" s="1"/>
      <c r="P133" s="1"/>
      <c r="Q133" s="1"/>
      <c r="R133" s="1"/>
      <c r="S133" s="1"/>
      <c r="T133" s="1"/>
      <c r="U133" s="1"/>
      <c r="V133" s="1"/>
      <c r="W133" s="1"/>
    </row>
    <row r="134" spans="1:23" x14ac:dyDescent="0.4">
      <c r="A134" s="68">
        <f t="shared" si="3"/>
        <v>49490</v>
      </c>
      <c r="B134" s="1"/>
      <c r="C134" s="1"/>
      <c r="D134" s="215">
        <v>441643.73152139998</v>
      </c>
      <c r="E134" s="215">
        <v>441643.73152139998</v>
      </c>
      <c r="F134" s="215">
        <v>441643.73152139998</v>
      </c>
      <c r="G134" s="215">
        <v>441643.73152139998</v>
      </c>
      <c r="H134" s="215">
        <v>441643.73152139998</v>
      </c>
      <c r="I134" s="215">
        <v>441643.73152139998</v>
      </c>
      <c r="J134" s="215">
        <v>441643.73152139998</v>
      </c>
      <c r="K134" s="215">
        <v>441643.73152139998</v>
      </c>
      <c r="L134" s="215">
        <v>441643.73152139998</v>
      </c>
      <c r="M134" s="215">
        <v>441643.73152139998</v>
      </c>
      <c r="N134" s="1"/>
      <c r="O134" s="1"/>
      <c r="P134" s="1"/>
      <c r="Q134" s="1"/>
      <c r="R134" s="1"/>
      <c r="S134" s="1"/>
      <c r="T134" s="1"/>
      <c r="U134" s="1"/>
      <c r="V134" s="1"/>
      <c r="W134" s="1"/>
    </row>
    <row r="135" spans="1:23" x14ac:dyDescent="0.4">
      <c r="A135" s="68">
        <f t="shared" si="3"/>
        <v>49521</v>
      </c>
      <c r="B135" s="1"/>
      <c r="C135" s="1"/>
      <c r="D135" s="216">
        <v>444441.10866373003</v>
      </c>
      <c r="E135" s="216">
        <v>444441.10866373003</v>
      </c>
      <c r="F135" s="216">
        <v>444441.10866373003</v>
      </c>
      <c r="G135" s="216">
        <v>444441.10866373003</v>
      </c>
      <c r="H135" s="216">
        <v>444441.10866373003</v>
      </c>
      <c r="I135" s="216">
        <v>444441.10866373003</v>
      </c>
      <c r="J135" s="216">
        <v>444441.10866373003</v>
      </c>
      <c r="K135" s="216">
        <v>444441.10866373003</v>
      </c>
      <c r="L135" s="216">
        <v>444441.10866373003</v>
      </c>
      <c r="M135" s="216">
        <v>444441.10866373003</v>
      </c>
      <c r="N135" s="1"/>
      <c r="O135" s="1"/>
      <c r="P135" s="1"/>
      <c r="Q135" s="1"/>
      <c r="R135" s="1"/>
      <c r="S135" s="1"/>
      <c r="T135" s="1"/>
      <c r="U135" s="1"/>
      <c r="V135" s="1"/>
      <c r="W135" s="1"/>
    </row>
    <row r="136" spans="1:23" x14ac:dyDescent="0.4">
      <c r="A136" s="68">
        <f t="shared" si="3"/>
        <v>49552</v>
      </c>
      <c r="B136" s="1"/>
      <c r="C136" s="1"/>
      <c r="D136" s="216">
        <v>447301.74067642994</v>
      </c>
      <c r="E136" s="216">
        <v>447301.74067642994</v>
      </c>
      <c r="F136" s="216">
        <v>447301.74067642994</v>
      </c>
      <c r="G136" s="216">
        <v>447301.74067642994</v>
      </c>
      <c r="H136" s="216">
        <v>447301.74067642994</v>
      </c>
      <c r="I136" s="216">
        <v>447301.74067642994</v>
      </c>
      <c r="J136" s="216">
        <v>447301.74067642994</v>
      </c>
      <c r="K136" s="216">
        <v>447301.74067642994</v>
      </c>
      <c r="L136" s="216">
        <v>447301.74067642994</v>
      </c>
      <c r="M136" s="216">
        <v>447301.74067642994</v>
      </c>
      <c r="N136" s="1"/>
      <c r="O136" s="1"/>
      <c r="P136" s="1"/>
      <c r="Q136" s="1"/>
      <c r="R136" s="1"/>
      <c r="S136" s="1"/>
      <c r="T136" s="1"/>
      <c r="U136" s="1"/>
      <c r="V136" s="1"/>
      <c r="W136" s="1"/>
    </row>
    <row r="137" spans="1:23" x14ac:dyDescent="0.4">
      <c r="A137" s="68">
        <f t="shared" si="3"/>
        <v>49582</v>
      </c>
      <c r="B137" s="1"/>
      <c r="C137" s="1"/>
      <c r="D137" s="216">
        <v>450076.90335933003</v>
      </c>
      <c r="E137" s="216">
        <v>450076.90335933003</v>
      </c>
      <c r="F137" s="216">
        <v>450076.90335933003</v>
      </c>
      <c r="G137" s="216">
        <v>450076.90335933003</v>
      </c>
      <c r="H137" s="216">
        <v>450076.90335933003</v>
      </c>
      <c r="I137" s="216">
        <v>450076.90335933003</v>
      </c>
      <c r="J137" s="216">
        <v>450076.90335933003</v>
      </c>
      <c r="K137" s="216">
        <v>450076.90335933003</v>
      </c>
      <c r="L137" s="216">
        <v>450076.90335933003</v>
      </c>
      <c r="M137" s="216">
        <v>450076.90335933003</v>
      </c>
      <c r="N137" s="1"/>
      <c r="O137" s="1"/>
      <c r="P137" s="1"/>
      <c r="Q137" s="1"/>
      <c r="R137" s="1"/>
      <c r="S137" s="1"/>
      <c r="T137" s="1"/>
      <c r="U137" s="1"/>
      <c r="V137" s="1"/>
      <c r="W137" s="1"/>
    </row>
    <row r="138" spans="1:23" x14ac:dyDescent="0.4">
      <c r="A138" s="68">
        <f t="shared" ref="A138:A201" si="4">EOMONTH(A137+1,0)</f>
        <v>49613</v>
      </c>
      <c r="B138" s="1"/>
      <c r="C138" s="1"/>
      <c r="D138" s="216">
        <v>453223.15550385002</v>
      </c>
      <c r="E138" s="216">
        <v>453223.15550385002</v>
      </c>
      <c r="F138" s="216">
        <v>453223.15550385002</v>
      </c>
      <c r="G138" s="216">
        <v>453223.15550385002</v>
      </c>
      <c r="H138" s="216">
        <v>453223.15550385002</v>
      </c>
      <c r="I138" s="216">
        <v>453223.15550385002</v>
      </c>
      <c r="J138" s="216">
        <v>453223.15550385002</v>
      </c>
      <c r="K138" s="216">
        <v>453223.15550385002</v>
      </c>
      <c r="L138" s="216">
        <v>453223.15550385002</v>
      </c>
      <c r="M138" s="216">
        <v>453223.15550385002</v>
      </c>
      <c r="N138" s="1"/>
      <c r="O138" s="1"/>
      <c r="P138" s="1"/>
      <c r="Q138" s="1"/>
      <c r="R138" s="1"/>
      <c r="S138" s="1"/>
      <c r="T138" s="1"/>
      <c r="U138" s="1"/>
      <c r="V138" s="1"/>
      <c r="W138" s="1"/>
    </row>
    <row r="139" spans="1:23" x14ac:dyDescent="0.4">
      <c r="A139" s="68">
        <f t="shared" si="4"/>
        <v>49643</v>
      </c>
      <c r="B139" s="1"/>
      <c r="C139" s="1"/>
      <c r="D139" s="2">
        <v>0</v>
      </c>
      <c r="E139" s="65">
        <v>0</v>
      </c>
      <c r="F139" s="65">
        <v>0</v>
      </c>
      <c r="G139" s="65">
        <v>0</v>
      </c>
      <c r="H139" s="65">
        <v>0</v>
      </c>
      <c r="I139" s="65">
        <v>0</v>
      </c>
      <c r="J139" s="65">
        <v>0</v>
      </c>
      <c r="K139" s="65">
        <v>0</v>
      </c>
      <c r="L139" s="65">
        <v>0</v>
      </c>
      <c r="M139" s="65">
        <v>0</v>
      </c>
      <c r="N139" s="1"/>
      <c r="O139" s="1"/>
      <c r="P139" s="1"/>
      <c r="Q139" s="1"/>
      <c r="R139" s="1"/>
      <c r="S139" s="1"/>
      <c r="T139" s="1"/>
      <c r="U139" s="1"/>
      <c r="V139" s="1"/>
      <c r="W139" s="1"/>
    </row>
    <row r="140" spans="1:23" x14ac:dyDescent="0.4">
      <c r="A140" s="68">
        <f t="shared" si="4"/>
        <v>49674</v>
      </c>
      <c r="B140" s="1"/>
      <c r="C140" s="1"/>
      <c r="D140" s="2"/>
      <c r="E140" s="2"/>
      <c r="F140" s="2"/>
      <c r="G140" s="2"/>
      <c r="H140" s="2"/>
      <c r="I140" s="2"/>
      <c r="J140" s="2"/>
      <c r="K140" s="2"/>
      <c r="L140" s="2"/>
      <c r="M140" s="2"/>
      <c r="N140" s="1"/>
      <c r="O140" s="1"/>
      <c r="P140" s="1"/>
      <c r="Q140" s="1"/>
      <c r="R140" s="1"/>
      <c r="S140" s="1"/>
      <c r="T140" s="1"/>
      <c r="U140" s="1"/>
      <c r="V140" s="1"/>
      <c r="W140" s="1"/>
    </row>
    <row r="141" spans="1:23" x14ac:dyDescent="0.4">
      <c r="A141" s="68">
        <f t="shared" si="4"/>
        <v>49705</v>
      </c>
      <c r="B141" s="1"/>
      <c r="C141" s="1"/>
      <c r="D141" s="2"/>
      <c r="E141" s="2"/>
      <c r="F141" s="2"/>
      <c r="G141" s="2"/>
      <c r="H141" s="2"/>
      <c r="I141" s="2"/>
      <c r="J141" s="2"/>
      <c r="K141" s="2"/>
      <c r="L141" s="2"/>
      <c r="M141" s="2"/>
      <c r="N141" s="1"/>
      <c r="O141" s="1"/>
      <c r="P141" s="1"/>
      <c r="Q141" s="1"/>
      <c r="R141" s="1"/>
      <c r="S141" s="1"/>
      <c r="T141" s="1"/>
      <c r="U141" s="1"/>
      <c r="V141" s="1"/>
      <c r="W141" s="1"/>
    </row>
    <row r="142" spans="1:23" x14ac:dyDescent="0.4">
      <c r="A142" s="68">
        <f t="shared" si="4"/>
        <v>49734</v>
      </c>
      <c r="B142" s="1"/>
      <c r="C142" s="1"/>
      <c r="D142" s="2"/>
      <c r="E142" s="2"/>
      <c r="F142" s="2"/>
      <c r="G142" s="2"/>
      <c r="H142" s="2"/>
      <c r="I142" s="2"/>
      <c r="J142" s="2"/>
      <c r="K142" s="2"/>
      <c r="L142" s="2"/>
      <c r="M142" s="2"/>
      <c r="N142" s="1"/>
      <c r="O142" s="1"/>
      <c r="P142" s="1"/>
      <c r="Q142" s="1"/>
      <c r="R142" s="1"/>
      <c r="S142" s="1"/>
      <c r="T142" s="1"/>
      <c r="U142" s="1"/>
      <c r="V142" s="1"/>
      <c r="W142" s="1"/>
    </row>
    <row r="143" spans="1:23" x14ac:dyDescent="0.4">
      <c r="A143" s="68">
        <f t="shared" si="4"/>
        <v>49765</v>
      </c>
      <c r="B143" s="1"/>
      <c r="C143" s="1"/>
      <c r="D143" s="2"/>
      <c r="E143" s="2"/>
      <c r="F143" s="2"/>
      <c r="G143" s="2"/>
      <c r="H143" s="2"/>
      <c r="I143" s="2"/>
      <c r="J143" s="2"/>
      <c r="K143" s="2"/>
      <c r="L143" s="2"/>
      <c r="M143" s="2"/>
      <c r="N143" s="1"/>
      <c r="O143" s="1"/>
      <c r="P143" s="1"/>
      <c r="Q143" s="1"/>
      <c r="R143" s="1"/>
      <c r="S143" s="1"/>
      <c r="T143" s="1"/>
      <c r="U143" s="1"/>
      <c r="V143" s="1"/>
      <c r="W143" s="1"/>
    </row>
    <row r="144" spans="1:23" x14ac:dyDescent="0.4">
      <c r="A144" s="68">
        <f t="shared" si="4"/>
        <v>49795</v>
      </c>
      <c r="B144" s="1"/>
      <c r="C144" s="1"/>
      <c r="D144" s="2"/>
      <c r="E144" s="2"/>
      <c r="F144" s="2"/>
      <c r="G144" s="2"/>
      <c r="H144" s="2"/>
      <c r="I144" s="2"/>
      <c r="J144" s="2"/>
      <c r="K144" s="2"/>
      <c r="L144" s="2"/>
      <c r="M144" s="2"/>
      <c r="N144" s="1"/>
      <c r="O144" s="1"/>
      <c r="P144" s="1"/>
      <c r="Q144" s="1"/>
      <c r="R144" s="1"/>
      <c r="S144" s="1"/>
      <c r="T144" s="1"/>
      <c r="U144" s="1"/>
      <c r="V144" s="1"/>
      <c r="W144" s="1"/>
    </row>
    <row r="145" spans="1:23" x14ac:dyDescent="0.4">
      <c r="A145" s="68">
        <f t="shared" si="4"/>
        <v>49826</v>
      </c>
      <c r="B145" s="1"/>
      <c r="C145" s="1"/>
      <c r="D145" s="2"/>
      <c r="E145" s="2"/>
      <c r="F145" s="2"/>
      <c r="G145" s="2"/>
      <c r="H145" s="2"/>
      <c r="I145" s="2"/>
      <c r="J145" s="2"/>
      <c r="K145" s="2"/>
      <c r="L145" s="2"/>
      <c r="M145" s="2"/>
      <c r="N145" s="1"/>
      <c r="O145" s="1"/>
      <c r="P145" s="1"/>
      <c r="Q145" s="1"/>
      <c r="R145" s="1"/>
      <c r="S145" s="1"/>
      <c r="T145" s="1"/>
      <c r="U145" s="1"/>
      <c r="V145" s="1"/>
      <c r="W145" s="1"/>
    </row>
    <row r="146" spans="1:23" x14ac:dyDescent="0.4">
      <c r="A146" s="68">
        <f t="shared" si="4"/>
        <v>49856</v>
      </c>
      <c r="B146" s="1"/>
      <c r="C146" s="1"/>
      <c r="D146" s="2"/>
      <c r="E146" s="2"/>
      <c r="F146" s="2"/>
      <c r="G146" s="2"/>
      <c r="H146" s="2"/>
      <c r="I146" s="2"/>
      <c r="J146" s="2"/>
      <c r="K146" s="2"/>
      <c r="L146" s="2"/>
      <c r="M146" s="2"/>
      <c r="N146" s="1"/>
      <c r="O146" s="1"/>
      <c r="P146" s="1"/>
      <c r="Q146" s="1"/>
      <c r="R146" s="1"/>
      <c r="S146" s="1"/>
      <c r="T146" s="1"/>
      <c r="U146" s="1"/>
      <c r="V146" s="1"/>
      <c r="W146" s="1"/>
    </row>
    <row r="147" spans="1:23" x14ac:dyDescent="0.4">
      <c r="A147" s="68">
        <f t="shared" si="4"/>
        <v>49887</v>
      </c>
      <c r="B147" s="1"/>
      <c r="C147" s="1"/>
      <c r="D147" s="2"/>
      <c r="E147" s="2"/>
      <c r="F147" s="2"/>
      <c r="G147" s="2"/>
      <c r="H147" s="2"/>
      <c r="I147" s="2"/>
      <c r="J147" s="2"/>
      <c r="K147" s="2"/>
      <c r="L147" s="2"/>
      <c r="M147" s="2"/>
      <c r="N147" s="1"/>
      <c r="O147" s="1"/>
      <c r="P147" s="1"/>
      <c r="Q147" s="1"/>
      <c r="R147" s="1"/>
      <c r="S147" s="1"/>
      <c r="T147" s="1"/>
      <c r="U147" s="1"/>
      <c r="V147" s="1"/>
      <c r="W147" s="1"/>
    </row>
    <row r="148" spans="1:23" x14ac:dyDescent="0.4">
      <c r="A148" s="68">
        <f t="shared" si="4"/>
        <v>49918</v>
      </c>
      <c r="B148" s="1"/>
      <c r="C148" s="1"/>
      <c r="D148" s="2"/>
      <c r="E148" s="2"/>
      <c r="F148" s="2"/>
      <c r="G148" s="2"/>
      <c r="H148" s="2"/>
      <c r="I148" s="2"/>
      <c r="J148" s="2"/>
      <c r="K148" s="2"/>
      <c r="L148" s="2"/>
      <c r="M148" s="2"/>
      <c r="N148" s="1"/>
      <c r="O148" s="1"/>
      <c r="P148" s="1"/>
      <c r="Q148" s="1"/>
      <c r="R148" s="1"/>
      <c r="S148" s="1"/>
      <c r="T148" s="1"/>
      <c r="U148" s="1"/>
      <c r="V148" s="1"/>
      <c r="W148" s="1"/>
    </row>
    <row r="149" spans="1:23" x14ac:dyDescent="0.4">
      <c r="A149" s="68">
        <f t="shared" si="4"/>
        <v>49948</v>
      </c>
      <c r="B149" s="1"/>
      <c r="C149" s="1"/>
      <c r="D149" s="2"/>
      <c r="E149" s="2"/>
      <c r="F149" s="2"/>
      <c r="G149" s="2"/>
      <c r="H149" s="2"/>
      <c r="I149" s="2"/>
      <c r="J149" s="2"/>
      <c r="K149" s="2"/>
      <c r="L149" s="2"/>
      <c r="M149" s="2"/>
      <c r="N149" s="1"/>
      <c r="O149" s="1"/>
      <c r="P149" s="1"/>
      <c r="Q149" s="1"/>
      <c r="R149" s="1"/>
      <c r="S149" s="1"/>
      <c r="T149" s="1"/>
      <c r="U149" s="1"/>
      <c r="V149" s="1"/>
      <c r="W149" s="1"/>
    </row>
    <row r="150" spans="1:23" x14ac:dyDescent="0.4">
      <c r="A150" s="68">
        <f t="shared" si="4"/>
        <v>49979</v>
      </c>
      <c r="B150" s="1"/>
      <c r="C150" s="1"/>
      <c r="D150" s="2"/>
      <c r="E150" s="2"/>
      <c r="F150" s="2"/>
      <c r="G150" s="2"/>
      <c r="H150" s="2"/>
      <c r="I150" s="2"/>
      <c r="J150" s="2"/>
      <c r="K150" s="2"/>
      <c r="L150" s="2"/>
      <c r="M150" s="2"/>
      <c r="N150" s="1"/>
      <c r="O150" s="1"/>
      <c r="P150" s="1"/>
      <c r="Q150" s="1"/>
      <c r="R150" s="1"/>
      <c r="S150" s="1"/>
      <c r="T150" s="1"/>
      <c r="U150" s="1"/>
      <c r="V150" s="1"/>
      <c r="W150" s="1"/>
    </row>
    <row r="151" spans="1:23" x14ac:dyDescent="0.4">
      <c r="A151" s="68">
        <f t="shared" si="4"/>
        <v>50009</v>
      </c>
      <c r="B151" s="1"/>
      <c r="C151" s="1"/>
      <c r="D151" s="2"/>
      <c r="E151" s="2"/>
      <c r="F151" s="2"/>
      <c r="G151" s="2"/>
      <c r="H151" s="2"/>
      <c r="I151" s="2"/>
      <c r="J151" s="2"/>
      <c r="K151" s="2"/>
      <c r="L151" s="2"/>
      <c r="M151" s="2"/>
      <c r="N151" s="1"/>
      <c r="O151" s="1"/>
      <c r="P151" s="1"/>
      <c r="Q151" s="1"/>
      <c r="R151" s="1"/>
      <c r="S151" s="1"/>
      <c r="T151" s="1"/>
      <c r="U151" s="1"/>
      <c r="V151" s="1"/>
      <c r="W151" s="1"/>
    </row>
    <row r="152" spans="1:23" x14ac:dyDescent="0.4">
      <c r="A152" s="68">
        <f t="shared" si="4"/>
        <v>50040</v>
      </c>
      <c r="B152" s="1"/>
      <c r="C152" s="1"/>
      <c r="D152" s="2"/>
      <c r="E152" s="2"/>
      <c r="F152" s="2"/>
      <c r="G152" s="2"/>
      <c r="H152" s="2"/>
      <c r="I152" s="2"/>
      <c r="J152" s="2"/>
      <c r="K152" s="2"/>
      <c r="L152" s="2"/>
      <c r="M152" s="2"/>
      <c r="N152" s="1"/>
      <c r="O152" s="1"/>
      <c r="P152" s="1"/>
      <c r="Q152" s="1"/>
      <c r="R152" s="1"/>
      <c r="S152" s="1"/>
      <c r="T152" s="1"/>
      <c r="U152" s="1"/>
      <c r="V152" s="1"/>
      <c r="W152" s="1"/>
    </row>
    <row r="153" spans="1:23" x14ac:dyDescent="0.4">
      <c r="A153" s="68">
        <f t="shared" si="4"/>
        <v>50071</v>
      </c>
      <c r="B153" s="1"/>
      <c r="C153" s="1"/>
      <c r="D153" s="2"/>
      <c r="E153" s="2"/>
      <c r="F153" s="2"/>
      <c r="G153" s="2"/>
      <c r="H153" s="2"/>
      <c r="I153" s="2"/>
      <c r="J153" s="2"/>
      <c r="K153" s="2"/>
      <c r="L153" s="2"/>
      <c r="M153" s="2"/>
      <c r="N153" s="1"/>
      <c r="O153" s="1"/>
      <c r="P153" s="1"/>
      <c r="Q153" s="1"/>
      <c r="R153" s="1"/>
      <c r="S153" s="1"/>
      <c r="T153" s="1"/>
      <c r="U153" s="1"/>
      <c r="V153" s="1"/>
      <c r="W153" s="1"/>
    </row>
    <row r="154" spans="1:23" x14ac:dyDescent="0.4">
      <c r="A154" s="68">
        <f t="shared" si="4"/>
        <v>50099</v>
      </c>
      <c r="B154" s="1"/>
      <c r="C154" s="1"/>
      <c r="D154" s="2"/>
      <c r="E154" s="2"/>
      <c r="F154" s="2"/>
      <c r="G154" s="2"/>
      <c r="H154" s="2"/>
      <c r="I154" s="2"/>
      <c r="J154" s="2"/>
      <c r="K154" s="2"/>
      <c r="L154" s="2"/>
      <c r="M154" s="2"/>
      <c r="N154" s="1"/>
      <c r="O154" s="1"/>
      <c r="P154" s="1"/>
      <c r="Q154" s="1"/>
      <c r="R154" s="1"/>
      <c r="S154" s="1"/>
      <c r="T154" s="1"/>
      <c r="U154" s="1"/>
      <c r="V154" s="1"/>
      <c r="W154" s="1"/>
    </row>
    <row r="155" spans="1:23" x14ac:dyDescent="0.4">
      <c r="A155" s="68">
        <f t="shared" si="4"/>
        <v>50130</v>
      </c>
      <c r="B155" s="1"/>
      <c r="C155" s="1"/>
      <c r="D155" s="2"/>
      <c r="E155" s="2"/>
      <c r="F155" s="2"/>
      <c r="G155" s="2"/>
      <c r="H155" s="2"/>
      <c r="I155" s="2"/>
      <c r="J155" s="2"/>
      <c r="K155" s="2"/>
      <c r="L155" s="2"/>
      <c r="M155" s="2"/>
      <c r="N155" s="1"/>
      <c r="O155" s="1"/>
      <c r="P155" s="1"/>
      <c r="Q155" s="1"/>
      <c r="R155" s="1"/>
      <c r="S155" s="1"/>
      <c r="T155" s="1"/>
      <c r="U155" s="1"/>
      <c r="V155" s="1"/>
      <c r="W155" s="1"/>
    </row>
    <row r="156" spans="1:23" x14ac:dyDescent="0.4">
      <c r="A156" s="68">
        <f t="shared" si="4"/>
        <v>50160</v>
      </c>
      <c r="B156" s="1"/>
      <c r="C156" s="1"/>
      <c r="D156" s="2"/>
      <c r="E156" s="2"/>
      <c r="F156" s="2"/>
      <c r="G156" s="2"/>
      <c r="H156" s="2"/>
      <c r="I156" s="2"/>
      <c r="J156" s="2"/>
      <c r="K156" s="2"/>
      <c r="L156" s="2"/>
      <c r="M156" s="2"/>
      <c r="N156" s="1"/>
      <c r="O156" s="1"/>
      <c r="P156" s="1"/>
      <c r="Q156" s="1"/>
      <c r="R156" s="1"/>
      <c r="S156" s="1"/>
      <c r="T156" s="1"/>
      <c r="U156" s="1"/>
      <c r="V156" s="1"/>
      <c r="W156" s="1"/>
    </row>
    <row r="157" spans="1:23" x14ac:dyDescent="0.4">
      <c r="A157" s="68">
        <f t="shared" si="4"/>
        <v>50191</v>
      </c>
      <c r="B157" s="1"/>
      <c r="C157" s="1"/>
      <c r="D157" s="2"/>
      <c r="E157" s="2"/>
      <c r="F157" s="2"/>
      <c r="G157" s="2"/>
      <c r="H157" s="2"/>
      <c r="I157" s="2"/>
      <c r="J157" s="2"/>
      <c r="K157" s="2"/>
      <c r="L157" s="2"/>
      <c r="M157" s="2"/>
      <c r="N157" s="1"/>
      <c r="O157" s="1"/>
      <c r="P157" s="1"/>
      <c r="Q157" s="1"/>
      <c r="R157" s="1"/>
      <c r="S157" s="1"/>
      <c r="T157" s="1"/>
      <c r="U157" s="1"/>
      <c r="V157" s="1"/>
      <c r="W157" s="1"/>
    </row>
    <row r="158" spans="1:23" x14ac:dyDescent="0.4">
      <c r="A158" s="68">
        <f t="shared" si="4"/>
        <v>50221</v>
      </c>
      <c r="B158" s="1"/>
      <c r="C158" s="1"/>
      <c r="D158" s="2"/>
      <c r="E158" s="2"/>
      <c r="F158" s="2"/>
      <c r="G158" s="2"/>
      <c r="H158" s="2"/>
      <c r="I158" s="2"/>
      <c r="J158" s="2"/>
      <c r="K158" s="2"/>
      <c r="L158" s="2"/>
      <c r="M158" s="2"/>
      <c r="N158" s="1"/>
      <c r="O158" s="1"/>
      <c r="P158" s="1"/>
      <c r="Q158" s="1"/>
      <c r="R158" s="1"/>
      <c r="S158" s="1"/>
      <c r="T158" s="1"/>
      <c r="U158" s="1"/>
      <c r="V158" s="1"/>
      <c r="W158" s="1"/>
    </row>
    <row r="159" spans="1:23" x14ac:dyDescent="0.4">
      <c r="A159" s="68">
        <f t="shared" si="4"/>
        <v>50252</v>
      </c>
      <c r="B159" s="1"/>
      <c r="C159" s="1"/>
      <c r="D159" s="2"/>
      <c r="E159" s="2"/>
      <c r="F159" s="2"/>
      <c r="G159" s="2"/>
      <c r="H159" s="2"/>
      <c r="I159" s="2"/>
      <c r="J159" s="2"/>
      <c r="K159" s="2"/>
      <c r="L159" s="2"/>
      <c r="M159" s="2"/>
      <c r="N159" s="1"/>
      <c r="O159" s="1"/>
      <c r="P159" s="1"/>
      <c r="Q159" s="1"/>
      <c r="R159" s="1"/>
      <c r="S159" s="1"/>
      <c r="T159" s="1"/>
      <c r="U159" s="1"/>
      <c r="V159" s="1"/>
      <c r="W159" s="1"/>
    </row>
    <row r="160" spans="1:23" x14ac:dyDescent="0.4">
      <c r="A160" s="68">
        <f t="shared" si="4"/>
        <v>50283</v>
      </c>
      <c r="B160" s="1"/>
      <c r="C160" s="1"/>
      <c r="D160" s="2"/>
      <c r="E160" s="2"/>
      <c r="F160" s="2"/>
      <c r="G160" s="2"/>
      <c r="H160" s="2"/>
      <c r="I160" s="2"/>
      <c r="J160" s="2"/>
      <c r="K160" s="2"/>
      <c r="L160" s="2"/>
      <c r="M160" s="2"/>
      <c r="N160" s="1"/>
      <c r="O160" s="1"/>
      <c r="P160" s="1"/>
      <c r="Q160" s="1"/>
      <c r="R160" s="1"/>
      <c r="S160" s="1"/>
      <c r="T160" s="1"/>
      <c r="U160" s="1"/>
      <c r="V160" s="1"/>
      <c r="W160" s="1"/>
    </row>
    <row r="161" spans="1:23" x14ac:dyDescent="0.4">
      <c r="A161" s="68">
        <f t="shared" si="4"/>
        <v>50313</v>
      </c>
      <c r="B161" s="1"/>
      <c r="C161" s="1"/>
      <c r="D161" s="2"/>
      <c r="E161" s="2"/>
      <c r="F161" s="2"/>
      <c r="G161" s="2"/>
      <c r="H161" s="2"/>
      <c r="I161" s="2"/>
      <c r="J161" s="2"/>
      <c r="K161" s="2"/>
      <c r="L161" s="2"/>
      <c r="M161" s="2"/>
      <c r="N161" s="1"/>
      <c r="O161" s="1"/>
      <c r="P161" s="1"/>
      <c r="Q161" s="1"/>
      <c r="R161" s="1"/>
      <c r="S161" s="1"/>
      <c r="T161" s="1"/>
      <c r="U161" s="1"/>
      <c r="V161" s="1"/>
      <c r="W161" s="1"/>
    </row>
    <row r="162" spans="1:23" x14ac:dyDescent="0.4">
      <c r="A162" s="68">
        <f t="shared" si="4"/>
        <v>50344</v>
      </c>
      <c r="B162" s="1"/>
      <c r="C162" s="1"/>
      <c r="D162" s="2"/>
      <c r="E162" s="2"/>
      <c r="F162" s="2"/>
      <c r="G162" s="2"/>
      <c r="H162" s="2"/>
      <c r="I162" s="2"/>
      <c r="J162" s="2"/>
      <c r="K162" s="2"/>
      <c r="L162" s="2"/>
      <c r="M162" s="2"/>
      <c r="N162" s="1"/>
      <c r="O162" s="1"/>
      <c r="P162" s="1"/>
      <c r="Q162" s="1"/>
      <c r="R162" s="1"/>
      <c r="S162" s="1"/>
      <c r="T162" s="1"/>
      <c r="U162" s="1"/>
      <c r="V162" s="1"/>
      <c r="W162" s="1"/>
    </row>
    <row r="163" spans="1:23" x14ac:dyDescent="0.4">
      <c r="A163" s="68">
        <f t="shared" si="4"/>
        <v>50374</v>
      </c>
      <c r="B163" s="1"/>
      <c r="C163" s="1"/>
      <c r="D163" s="2"/>
      <c r="E163" s="2"/>
      <c r="F163" s="2"/>
      <c r="G163" s="2"/>
      <c r="H163" s="2"/>
      <c r="I163" s="2"/>
      <c r="J163" s="2"/>
      <c r="K163" s="2"/>
      <c r="L163" s="2"/>
      <c r="M163" s="2"/>
      <c r="N163" s="1"/>
      <c r="O163" s="1"/>
      <c r="P163" s="1"/>
      <c r="Q163" s="1"/>
      <c r="R163" s="1"/>
      <c r="S163" s="1"/>
      <c r="T163" s="1"/>
      <c r="U163" s="1"/>
      <c r="V163" s="1"/>
      <c r="W163" s="1"/>
    </row>
    <row r="164" spans="1:23" x14ac:dyDescent="0.4">
      <c r="A164" s="68">
        <f t="shared" si="4"/>
        <v>50405</v>
      </c>
      <c r="B164" s="1"/>
      <c r="C164" s="1"/>
      <c r="D164" s="2"/>
      <c r="E164" s="2"/>
      <c r="F164" s="2"/>
      <c r="G164" s="2"/>
      <c r="H164" s="2"/>
      <c r="I164" s="2"/>
      <c r="J164" s="2"/>
      <c r="K164" s="2"/>
      <c r="L164" s="2"/>
      <c r="M164" s="2"/>
      <c r="N164" s="1"/>
      <c r="O164" s="1"/>
      <c r="P164" s="1"/>
      <c r="Q164" s="1"/>
      <c r="R164" s="1"/>
      <c r="S164" s="1"/>
      <c r="T164" s="1"/>
      <c r="U164" s="1"/>
      <c r="V164" s="1"/>
      <c r="W164" s="1"/>
    </row>
    <row r="165" spans="1:23" x14ac:dyDescent="0.4">
      <c r="A165" s="68">
        <f t="shared" si="4"/>
        <v>50436</v>
      </c>
      <c r="B165" s="1"/>
      <c r="C165" s="1"/>
      <c r="D165" s="2"/>
      <c r="E165" s="2"/>
      <c r="F165" s="2"/>
      <c r="G165" s="2"/>
      <c r="H165" s="2"/>
      <c r="I165" s="2"/>
      <c r="J165" s="2"/>
      <c r="K165" s="2"/>
      <c r="L165" s="2"/>
      <c r="M165" s="2"/>
      <c r="N165" s="1"/>
      <c r="O165" s="1"/>
      <c r="P165" s="1"/>
      <c r="Q165" s="1"/>
      <c r="R165" s="1"/>
      <c r="S165" s="1"/>
      <c r="T165" s="1"/>
      <c r="U165" s="1"/>
      <c r="V165" s="1"/>
      <c r="W165" s="1"/>
    </row>
    <row r="166" spans="1:23" x14ac:dyDescent="0.4">
      <c r="A166" s="68">
        <f t="shared" si="4"/>
        <v>50464</v>
      </c>
      <c r="B166" s="1"/>
      <c r="C166" s="1"/>
      <c r="D166" s="2"/>
      <c r="E166" s="2"/>
      <c r="F166" s="2"/>
      <c r="G166" s="2"/>
      <c r="H166" s="2"/>
      <c r="I166" s="2"/>
      <c r="J166" s="2"/>
      <c r="K166" s="2"/>
      <c r="L166" s="2"/>
      <c r="M166" s="2"/>
      <c r="N166" s="1"/>
      <c r="O166" s="1"/>
      <c r="P166" s="1"/>
      <c r="Q166" s="1"/>
      <c r="R166" s="1"/>
      <c r="S166" s="1"/>
      <c r="T166" s="1"/>
      <c r="U166" s="1"/>
      <c r="V166" s="1"/>
      <c r="W166" s="1"/>
    </row>
    <row r="167" spans="1:23" x14ac:dyDescent="0.4">
      <c r="A167" s="68">
        <f t="shared" si="4"/>
        <v>50495</v>
      </c>
      <c r="B167" s="1"/>
      <c r="C167" s="1"/>
      <c r="D167" s="2"/>
      <c r="E167" s="2"/>
      <c r="F167" s="2"/>
      <c r="G167" s="2"/>
      <c r="H167" s="2"/>
      <c r="I167" s="2"/>
      <c r="J167" s="2"/>
      <c r="K167" s="2"/>
      <c r="L167" s="2"/>
      <c r="M167" s="2"/>
      <c r="N167" s="1"/>
      <c r="O167" s="1"/>
      <c r="P167" s="1"/>
      <c r="Q167" s="1"/>
      <c r="R167" s="1"/>
      <c r="S167" s="1"/>
      <c r="T167" s="1"/>
      <c r="U167" s="1"/>
      <c r="V167" s="1"/>
      <c r="W167" s="1"/>
    </row>
    <row r="168" spans="1:23" x14ac:dyDescent="0.4">
      <c r="A168" s="68">
        <f t="shared" si="4"/>
        <v>50525</v>
      </c>
      <c r="B168" s="1"/>
      <c r="C168" s="1"/>
      <c r="D168" s="2"/>
      <c r="E168" s="2"/>
      <c r="F168" s="2"/>
      <c r="G168" s="2"/>
      <c r="H168" s="2"/>
      <c r="I168" s="2"/>
      <c r="J168" s="2"/>
      <c r="K168" s="2"/>
      <c r="L168" s="2"/>
      <c r="M168" s="2"/>
      <c r="N168" s="1"/>
      <c r="O168" s="1"/>
      <c r="P168" s="1"/>
      <c r="Q168" s="1"/>
      <c r="R168" s="1"/>
      <c r="S168" s="1"/>
      <c r="T168" s="1"/>
      <c r="U168" s="1"/>
      <c r="V168" s="1"/>
      <c r="W168" s="1"/>
    </row>
    <row r="169" spans="1:23" x14ac:dyDescent="0.4">
      <c r="A169" s="68">
        <f t="shared" si="4"/>
        <v>50556</v>
      </c>
      <c r="B169" s="1"/>
      <c r="C169" s="1"/>
      <c r="D169" s="2"/>
      <c r="E169" s="2"/>
      <c r="F169" s="2"/>
      <c r="G169" s="2"/>
      <c r="H169" s="2"/>
      <c r="I169" s="2"/>
      <c r="J169" s="2"/>
      <c r="K169" s="2"/>
      <c r="L169" s="2"/>
      <c r="M169" s="2"/>
      <c r="N169" s="1"/>
      <c r="O169" s="1"/>
      <c r="P169" s="1"/>
      <c r="Q169" s="1"/>
      <c r="R169" s="1"/>
      <c r="S169" s="1"/>
      <c r="T169" s="1"/>
      <c r="U169" s="1"/>
      <c r="V169" s="1"/>
      <c r="W169" s="1"/>
    </row>
    <row r="170" spans="1:23" x14ac:dyDescent="0.4">
      <c r="A170" s="68">
        <f t="shared" si="4"/>
        <v>50586</v>
      </c>
      <c r="B170" s="1"/>
      <c r="C170" s="1"/>
      <c r="D170" s="2"/>
      <c r="E170" s="2"/>
      <c r="F170" s="2"/>
      <c r="G170" s="2"/>
      <c r="H170" s="2"/>
      <c r="I170" s="2"/>
      <c r="J170" s="2"/>
      <c r="K170" s="2"/>
      <c r="L170" s="2"/>
      <c r="M170" s="2"/>
      <c r="N170" s="1"/>
      <c r="O170" s="1"/>
      <c r="P170" s="1"/>
      <c r="Q170" s="1"/>
      <c r="R170" s="1"/>
      <c r="S170" s="1"/>
      <c r="T170" s="1"/>
      <c r="U170" s="1"/>
      <c r="V170" s="1"/>
      <c r="W170" s="1"/>
    </row>
    <row r="171" spans="1:23" x14ac:dyDescent="0.4">
      <c r="A171" s="68">
        <f t="shared" si="4"/>
        <v>50617</v>
      </c>
      <c r="B171" s="1"/>
      <c r="C171" s="1"/>
      <c r="D171" s="2"/>
      <c r="E171" s="2"/>
      <c r="F171" s="2"/>
      <c r="G171" s="2"/>
      <c r="H171" s="2"/>
      <c r="I171" s="2"/>
      <c r="J171" s="2"/>
      <c r="K171" s="2"/>
      <c r="L171" s="2"/>
      <c r="M171" s="2"/>
      <c r="N171" s="1"/>
      <c r="O171" s="1"/>
      <c r="P171" s="1"/>
      <c r="Q171" s="1"/>
      <c r="R171" s="1"/>
      <c r="S171" s="1"/>
      <c r="T171" s="1"/>
      <c r="U171" s="1"/>
      <c r="V171" s="1"/>
      <c r="W171" s="1"/>
    </row>
    <row r="172" spans="1:23" x14ac:dyDescent="0.4">
      <c r="A172" s="68">
        <f t="shared" si="4"/>
        <v>50648</v>
      </c>
      <c r="B172" s="1"/>
      <c r="C172" s="1"/>
      <c r="D172" s="2"/>
      <c r="E172" s="2"/>
      <c r="F172" s="2"/>
      <c r="G172" s="2"/>
      <c r="H172" s="2"/>
      <c r="I172" s="2"/>
      <c r="J172" s="2"/>
      <c r="K172" s="2"/>
      <c r="L172" s="2"/>
      <c r="M172" s="2"/>
      <c r="N172" s="1"/>
      <c r="O172" s="1"/>
      <c r="P172" s="1"/>
      <c r="Q172" s="1"/>
      <c r="R172" s="1"/>
      <c r="S172" s="1"/>
      <c r="T172" s="1"/>
      <c r="U172" s="1"/>
      <c r="V172" s="1"/>
      <c r="W172" s="1"/>
    </row>
    <row r="173" spans="1:23" x14ac:dyDescent="0.4">
      <c r="A173" s="68">
        <f t="shared" si="4"/>
        <v>50678</v>
      </c>
      <c r="B173" s="1"/>
      <c r="C173" s="1"/>
      <c r="D173" s="2"/>
      <c r="E173" s="2"/>
      <c r="F173" s="2"/>
      <c r="G173" s="2"/>
      <c r="H173" s="2"/>
      <c r="I173" s="2"/>
      <c r="J173" s="2"/>
      <c r="K173" s="2"/>
      <c r="L173" s="2"/>
      <c r="M173" s="2"/>
      <c r="N173" s="1"/>
      <c r="O173" s="1"/>
      <c r="P173" s="1"/>
      <c r="Q173" s="1"/>
      <c r="R173" s="1"/>
      <c r="S173" s="1"/>
      <c r="T173" s="1"/>
      <c r="U173" s="1"/>
      <c r="V173" s="1"/>
      <c r="W173" s="1"/>
    </row>
    <row r="174" spans="1:23" x14ac:dyDescent="0.4">
      <c r="A174" s="68">
        <f t="shared" si="4"/>
        <v>50709</v>
      </c>
      <c r="B174" s="1"/>
      <c r="C174" s="1"/>
      <c r="D174" s="2"/>
      <c r="E174" s="2"/>
      <c r="F174" s="2"/>
      <c r="G174" s="2"/>
      <c r="H174" s="2"/>
      <c r="I174" s="2"/>
      <c r="J174" s="2"/>
      <c r="K174" s="2"/>
      <c r="L174" s="2"/>
      <c r="M174" s="2"/>
      <c r="N174" s="1"/>
      <c r="O174" s="1"/>
      <c r="P174" s="1"/>
      <c r="Q174" s="1"/>
      <c r="R174" s="1"/>
      <c r="S174" s="1"/>
      <c r="T174" s="1"/>
      <c r="U174" s="1"/>
      <c r="V174" s="1"/>
      <c r="W174" s="1"/>
    </row>
    <row r="175" spans="1:23" x14ac:dyDescent="0.4">
      <c r="A175" s="68">
        <f t="shared" si="4"/>
        <v>50739</v>
      </c>
      <c r="B175" s="1"/>
      <c r="C175" s="1"/>
      <c r="D175" s="2"/>
      <c r="E175" s="2"/>
      <c r="F175" s="2"/>
      <c r="G175" s="2"/>
      <c r="H175" s="2"/>
      <c r="I175" s="2"/>
      <c r="J175" s="2"/>
      <c r="K175" s="2"/>
      <c r="L175" s="2"/>
      <c r="M175" s="2"/>
      <c r="N175" s="1"/>
      <c r="O175" s="1"/>
      <c r="P175" s="1"/>
      <c r="Q175" s="1"/>
      <c r="R175" s="1"/>
      <c r="S175" s="1"/>
      <c r="T175" s="1"/>
      <c r="U175" s="1"/>
      <c r="V175" s="1"/>
      <c r="W175" s="1"/>
    </row>
    <row r="176" spans="1:23" x14ac:dyDescent="0.4">
      <c r="A176" s="68">
        <f t="shared" si="4"/>
        <v>50770</v>
      </c>
      <c r="B176" s="1"/>
      <c r="C176" s="1"/>
      <c r="D176" s="2"/>
      <c r="E176" s="2"/>
      <c r="F176" s="2"/>
      <c r="G176" s="2"/>
      <c r="H176" s="2"/>
      <c r="I176" s="2"/>
      <c r="J176" s="2"/>
      <c r="K176" s="2"/>
      <c r="L176" s="2"/>
      <c r="M176" s="2"/>
      <c r="N176" s="1"/>
      <c r="O176" s="1"/>
      <c r="P176" s="1"/>
      <c r="Q176" s="1"/>
      <c r="R176" s="1"/>
      <c r="S176" s="1"/>
      <c r="T176" s="1"/>
      <c r="U176" s="1"/>
      <c r="V176" s="1"/>
      <c r="W176" s="1"/>
    </row>
    <row r="177" spans="1:23" x14ac:dyDescent="0.4">
      <c r="A177" s="68">
        <f t="shared" si="4"/>
        <v>50801</v>
      </c>
      <c r="B177" s="1"/>
      <c r="C177" s="1"/>
      <c r="D177" s="2"/>
      <c r="E177" s="2"/>
      <c r="F177" s="2"/>
      <c r="G177" s="2"/>
      <c r="H177" s="2"/>
      <c r="I177" s="2"/>
      <c r="J177" s="2"/>
      <c r="K177" s="2"/>
      <c r="L177" s="2"/>
      <c r="M177" s="2"/>
      <c r="N177" s="1"/>
      <c r="O177" s="1"/>
      <c r="P177" s="1"/>
      <c r="Q177" s="1"/>
      <c r="R177" s="1"/>
      <c r="S177" s="1"/>
      <c r="T177" s="1"/>
      <c r="U177" s="1"/>
      <c r="V177" s="1"/>
      <c r="W177" s="1"/>
    </row>
    <row r="178" spans="1:23" x14ac:dyDescent="0.4">
      <c r="A178" s="68">
        <f t="shared" si="4"/>
        <v>50829</v>
      </c>
      <c r="B178" s="1"/>
      <c r="C178" s="1"/>
      <c r="D178" s="2"/>
      <c r="E178" s="2"/>
      <c r="F178" s="2"/>
      <c r="G178" s="2"/>
      <c r="H178" s="2"/>
      <c r="I178" s="2"/>
      <c r="J178" s="2"/>
      <c r="K178" s="2"/>
      <c r="L178" s="2"/>
      <c r="M178" s="2"/>
      <c r="N178" s="1"/>
      <c r="O178" s="1"/>
      <c r="P178" s="1"/>
      <c r="Q178" s="1"/>
      <c r="R178" s="1"/>
      <c r="S178" s="1"/>
      <c r="T178" s="1"/>
      <c r="U178" s="1"/>
      <c r="V178" s="1"/>
      <c r="W178" s="1"/>
    </row>
    <row r="179" spans="1:23" x14ac:dyDescent="0.4">
      <c r="A179" s="68">
        <f t="shared" si="4"/>
        <v>50860</v>
      </c>
      <c r="B179" s="1"/>
      <c r="C179" s="1"/>
      <c r="D179" s="2"/>
      <c r="E179" s="2"/>
      <c r="F179" s="2"/>
      <c r="G179" s="2"/>
      <c r="H179" s="2"/>
      <c r="I179" s="2"/>
      <c r="J179" s="2"/>
      <c r="K179" s="2"/>
      <c r="L179" s="2"/>
      <c r="M179" s="2"/>
      <c r="N179" s="1"/>
      <c r="O179" s="1"/>
      <c r="P179" s="1"/>
      <c r="Q179" s="1"/>
      <c r="R179" s="1"/>
      <c r="S179" s="1"/>
      <c r="T179" s="1"/>
      <c r="U179" s="1"/>
      <c r="V179" s="1"/>
      <c r="W179" s="1"/>
    </row>
    <row r="180" spans="1:23" x14ac:dyDescent="0.4">
      <c r="A180" s="68">
        <f t="shared" si="4"/>
        <v>50890</v>
      </c>
      <c r="B180" s="1"/>
      <c r="C180" s="1"/>
      <c r="D180" s="2"/>
      <c r="E180" s="2"/>
      <c r="F180" s="2"/>
      <c r="G180" s="2"/>
      <c r="H180" s="2"/>
      <c r="I180" s="2"/>
      <c r="J180" s="2"/>
      <c r="K180" s="2"/>
      <c r="L180" s="2"/>
      <c r="M180" s="2"/>
      <c r="N180" s="1"/>
      <c r="O180" s="1"/>
      <c r="P180" s="1"/>
      <c r="Q180" s="1"/>
      <c r="R180" s="1"/>
      <c r="S180" s="1"/>
      <c r="T180" s="1"/>
      <c r="U180" s="1"/>
      <c r="V180" s="1"/>
      <c r="W180" s="1"/>
    </row>
    <row r="181" spans="1:23" x14ac:dyDescent="0.4">
      <c r="A181" s="68">
        <f t="shared" si="4"/>
        <v>50921</v>
      </c>
      <c r="B181" s="1"/>
      <c r="C181" s="1"/>
      <c r="D181" s="2"/>
      <c r="E181" s="2"/>
      <c r="F181" s="2"/>
      <c r="G181" s="2"/>
      <c r="H181" s="2"/>
      <c r="I181" s="2"/>
      <c r="J181" s="2"/>
      <c r="K181" s="2"/>
      <c r="L181" s="2"/>
      <c r="M181" s="2"/>
      <c r="N181" s="1"/>
      <c r="O181" s="1"/>
      <c r="P181" s="1"/>
      <c r="Q181" s="1"/>
      <c r="R181" s="1"/>
      <c r="S181" s="1"/>
      <c r="T181" s="1"/>
      <c r="U181" s="1"/>
      <c r="V181" s="1"/>
      <c r="W181" s="1"/>
    </row>
    <row r="182" spans="1:23" x14ac:dyDescent="0.4">
      <c r="A182" s="68">
        <f t="shared" si="4"/>
        <v>50951</v>
      </c>
      <c r="B182" s="1"/>
      <c r="C182" s="1"/>
      <c r="D182" s="2"/>
      <c r="E182" s="2"/>
      <c r="F182" s="2"/>
      <c r="G182" s="2"/>
      <c r="H182" s="2"/>
      <c r="I182" s="2"/>
      <c r="J182" s="2"/>
      <c r="K182" s="2"/>
      <c r="L182" s="2"/>
      <c r="M182" s="2"/>
      <c r="N182" s="1"/>
      <c r="O182" s="1"/>
      <c r="P182" s="1"/>
      <c r="Q182" s="1"/>
      <c r="R182" s="1"/>
      <c r="S182" s="1"/>
      <c r="T182" s="1"/>
      <c r="U182" s="1"/>
      <c r="V182" s="1"/>
      <c r="W182" s="1"/>
    </row>
    <row r="183" spans="1:23" x14ac:dyDescent="0.4">
      <c r="A183" s="68">
        <f t="shared" si="4"/>
        <v>50982</v>
      </c>
      <c r="B183" s="1"/>
      <c r="C183" s="1"/>
      <c r="D183" s="2"/>
      <c r="E183" s="2"/>
      <c r="F183" s="2"/>
      <c r="G183" s="2"/>
      <c r="H183" s="2"/>
      <c r="I183" s="2"/>
      <c r="J183" s="2"/>
      <c r="K183" s="2"/>
      <c r="L183" s="2"/>
      <c r="M183" s="2"/>
      <c r="N183" s="1"/>
      <c r="O183" s="1"/>
      <c r="P183" s="1"/>
      <c r="Q183" s="1"/>
      <c r="R183" s="1"/>
      <c r="S183" s="1"/>
      <c r="T183" s="1"/>
      <c r="U183" s="1"/>
      <c r="V183" s="1"/>
      <c r="W183" s="1"/>
    </row>
    <row r="184" spans="1:23" x14ac:dyDescent="0.4">
      <c r="A184" s="68">
        <f t="shared" si="4"/>
        <v>51013</v>
      </c>
      <c r="B184" s="1"/>
      <c r="C184" s="1"/>
      <c r="D184" s="2"/>
      <c r="E184" s="2"/>
      <c r="F184" s="2"/>
      <c r="G184" s="2"/>
      <c r="H184" s="2"/>
      <c r="I184" s="2"/>
      <c r="J184" s="2"/>
      <c r="K184" s="2"/>
      <c r="L184" s="2"/>
      <c r="M184" s="2"/>
      <c r="N184" s="1"/>
      <c r="O184" s="1"/>
      <c r="P184" s="1"/>
      <c r="Q184" s="1"/>
      <c r="R184" s="1"/>
      <c r="S184" s="1"/>
      <c r="T184" s="1"/>
      <c r="U184" s="1"/>
      <c r="V184" s="1"/>
      <c r="W184" s="1"/>
    </row>
    <row r="185" spans="1:23" x14ac:dyDescent="0.4">
      <c r="A185" s="68">
        <f t="shared" si="4"/>
        <v>51043</v>
      </c>
      <c r="B185" s="1"/>
      <c r="C185" s="1"/>
      <c r="D185" s="2"/>
      <c r="E185" s="2"/>
      <c r="F185" s="2"/>
      <c r="G185" s="2"/>
      <c r="H185" s="2"/>
      <c r="I185" s="2"/>
      <c r="J185" s="2"/>
      <c r="K185" s="2"/>
      <c r="L185" s="2"/>
      <c r="M185" s="2"/>
      <c r="N185" s="1"/>
      <c r="O185" s="1"/>
      <c r="P185" s="1"/>
      <c r="Q185" s="1"/>
      <c r="R185" s="1"/>
      <c r="S185" s="1"/>
      <c r="T185" s="1"/>
      <c r="U185" s="1"/>
      <c r="V185" s="1"/>
      <c r="W185" s="1"/>
    </row>
    <row r="186" spans="1:23" x14ac:dyDescent="0.4">
      <c r="A186" s="68">
        <f t="shared" si="4"/>
        <v>51074</v>
      </c>
      <c r="B186" s="1"/>
      <c r="C186" s="1"/>
      <c r="D186" s="2"/>
      <c r="E186" s="2"/>
      <c r="F186" s="2"/>
      <c r="G186" s="2"/>
      <c r="H186" s="2"/>
      <c r="I186" s="2"/>
      <c r="J186" s="2"/>
      <c r="K186" s="2"/>
      <c r="L186" s="2"/>
      <c r="M186" s="2"/>
      <c r="N186" s="1"/>
      <c r="O186" s="1"/>
      <c r="P186" s="1"/>
      <c r="Q186" s="1"/>
      <c r="R186" s="1"/>
      <c r="S186" s="1"/>
      <c r="T186" s="1"/>
      <c r="U186" s="1"/>
      <c r="V186" s="1"/>
      <c r="W186" s="1"/>
    </row>
    <row r="187" spans="1:23" x14ac:dyDescent="0.4">
      <c r="A187" s="68">
        <f t="shared" si="4"/>
        <v>51104</v>
      </c>
      <c r="B187" s="1"/>
      <c r="C187" s="1"/>
      <c r="D187" s="2"/>
      <c r="E187" s="2"/>
      <c r="F187" s="2"/>
      <c r="G187" s="2"/>
      <c r="H187" s="2"/>
      <c r="I187" s="2"/>
      <c r="J187" s="2"/>
      <c r="K187" s="2"/>
      <c r="L187" s="2"/>
      <c r="M187" s="2"/>
      <c r="N187" s="1"/>
      <c r="O187" s="1"/>
      <c r="P187" s="1"/>
      <c r="Q187" s="1"/>
      <c r="R187" s="1"/>
      <c r="S187" s="1"/>
      <c r="T187" s="1"/>
      <c r="U187" s="1"/>
      <c r="V187" s="1"/>
      <c r="W187" s="1"/>
    </row>
    <row r="188" spans="1:23" x14ac:dyDescent="0.4">
      <c r="A188" s="68">
        <f t="shared" si="4"/>
        <v>51135</v>
      </c>
      <c r="B188" s="1"/>
      <c r="C188" s="1"/>
      <c r="D188" s="2"/>
      <c r="E188" s="2"/>
      <c r="F188" s="2"/>
      <c r="G188" s="2"/>
      <c r="H188" s="2"/>
      <c r="I188" s="2"/>
      <c r="J188" s="2"/>
      <c r="K188" s="2"/>
      <c r="L188" s="2"/>
      <c r="M188" s="2"/>
      <c r="N188" s="1"/>
      <c r="O188" s="1"/>
      <c r="P188" s="1"/>
      <c r="Q188" s="1"/>
      <c r="R188" s="1"/>
      <c r="S188" s="1"/>
      <c r="T188" s="1"/>
      <c r="U188" s="1"/>
      <c r="V188" s="1"/>
      <c r="W188" s="1"/>
    </row>
    <row r="189" spans="1:23" x14ac:dyDescent="0.4">
      <c r="A189" s="68">
        <f t="shared" si="4"/>
        <v>51166</v>
      </c>
      <c r="B189" s="1"/>
      <c r="C189" s="1"/>
      <c r="D189" s="2"/>
      <c r="E189" s="2"/>
      <c r="F189" s="2"/>
      <c r="G189" s="2"/>
      <c r="H189" s="2"/>
      <c r="I189" s="2"/>
      <c r="J189" s="2"/>
      <c r="K189" s="2"/>
      <c r="L189" s="2"/>
      <c r="M189" s="2"/>
      <c r="N189" s="1"/>
      <c r="O189" s="1"/>
      <c r="P189" s="1"/>
      <c r="Q189" s="1"/>
      <c r="R189" s="1"/>
      <c r="S189" s="1"/>
      <c r="T189" s="1"/>
      <c r="U189" s="1"/>
      <c r="V189" s="1"/>
      <c r="W189" s="1"/>
    </row>
    <row r="190" spans="1:23" x14ac:dyDescent="0.4">
      <c r="A190" s="68">
        <f t="shared" si="4"/>
        <v>51195</v>
      </c>
      <c r="B190" s="1"/>
      <c r="C190" s="1"/>
      <c r="D190" s="2"/>
      <c r="E190" s="2"/>
      <c r="F190" s="2"/>
      <c r="G190" s="2"/>
      <c r="H190" s="2"/>
      <c r="I190" s="2"/>
      <c r="J190" s="2"/>
      <c r="K190" s="2"/>
      <c r="L190" s="2"/>
      <c r="M190" s="2"/>
      <c r="N190" s="1"/>
      <c r="O190" s="1"/>
      <c r="P190" s="1"/>
      <c r="Q190" s="1"/>
      <c r="R190" s="1"/>
      <c r="S190" s="1"/>
      <c r="T190" s="1"/>
      <c r="U190" s="1"/>
      <c r="V190" s="1"/>
      <c r="W190" s="1"/>
    </row>
    <row r="191" spans="1:23" x14ac:dyDescent="0.4">
      <c r="A191" s="68">
        <f t="shared" si="4"/>
        <v>51226</v>
      </c>
      <c r="B191" s="1"/>
      <c r="C191" s="1"/>
      <c r="D191" s="2"/>
      <c r="E191" s="2"/>
      <c r="F191" s="2"/>
      <c r="G191" s="2"/>
      <c r="H191" s="2"/>
      <c r="I191" s="2"/>
      <c r="J191" s="2"/>
      <c r="K191" s="2"/>
      <c r="L191" s="2"/>
      <c r="M191" s="2"/>
      <c r="N191" s="1"/>
      <c r="O191" s="1"/>
      <c r="P191" s="1"/>
      <c r="Q191" s="1"/>
      <c r="R191" s="1"/>
      <c r="S191" s="1"/>
      <c r="T191" s="1"/>
      <c r="U191" s="1"/>
      <c r="V191" s="1"/>
      <c r="W191" s="1"/>
    </row>
    <row r="192" spans="1:23" x14ac:dyDescent="0.4">
      <c r="A192" s="68">
        <f t="shared" si="4"/>
        <v>51256</v>
      </c>
      <c r="B192" s="1"/>
      <c r="C192" s="1"/>
      <c r="D192" s="2"/>
      <c r="E192" s="2"/>
      <c r="F192" s="2"/>
      <c r="G192" s="2"/>
      <c r="H192" s="2"/>
      <c r="I192" s="2"/>
      <c r="J192" s="2"/>
      <c r="K192" s="2"/>
      <c r="L192" s="2"/>
      <c r="M192" s="2"/>
      <c r="N192" s="1"/>
      <c r="O192" s="1"/>
      <c r="P192" s="1"/>
      <c r="Q192" s="1"/>
      <c r="R192" s="1"/>
      <c r="S192" s="1"/>
      <c r="T192" s="1"/>
      <c r="U192" s="1"/>
      <c r="V192" s="1"/>
      <c r="W192" s="1"/>
    </row>
    <row r="193" spans="1:23" x14ac:dyDescent="0.4">
      <c r="A193" s="68">
        <f t="shared" si="4"/>
        <v>51287</v>
      </c>
      <c r="B193" s="1"/>
      <c r="C193" s="1"/>
      <c r="D193" s="2"/>
      <c r="E193" s="2"/>
      <c r="F193" s="2"/>
      <c r="G193" s="2"/>
      <c r="H193" s="2"/>
      <c r="I193" s="2"/>
      <c r="J193" s="2"/>
      <c r="K193" s="2"/>
      <c r="L193" s="2"/>
      <c r="M193" s="2"/>
      <c r="N193" s="1"/>
      <c r="O193" s="1"/>
      <c r="P193" s="1"/>
      <c r="Q193" s="1"/>
      <c r="R193" s="1"/>
      <c r="S193" s="1"/>
      <c r="T193" s="1"/>
      <c r="U193" s="1"/>
      <c r="V193" s="1"/>
      <c r="W193" s="1"/>
    </row>
    <row r="194" spans="1:23" x14ac:dyDescent="0.4">
      <c r="A194" s="68">
        <f t="shared" si="4"/>
        <v>51317</v>
      </c>
      <c r="B194" s="1"/>
      <c r="C194" s="1"/>
      <c r="D194" s="2"/>
      <c r="E194" s="2"/>
      <c r="F194" s="2"/>
      <c r="G194" s="2"/>
      <c r="H194" s="2"/>
      <c r="I194" s="2"/>
      <c r="J194" s="2"/>
      <c r="K194" s="2"/>
      <c r="L194" s="2"/>
      <c r="M194" s="2"/>
      <c r="N194" s="1"/>
      <c r="O194" s="1"/>
      <c r="P194" s="1"/>
      <c r="Q194" s="1"/>
      <c r="R194" s="1"/>
      <c r="S194" s="1"/>
      <c r="T194" s="1"/>
      <c r="U194" s="1"/>
      <c r="V194" s="1"/>
      <c r="W194" s="1"/>
    </row>
    <row r="195" spans="1:23" x14ac:dyDescent="0.4">
      <c r="A195" s="68">
        <f t="shared" si="4"/>
        <v>51348</v>
      </c>
      <c r="B195" s="1"/>
      <c r="C195" s="1"/>
      <c r="D195" s="2"/>
      <c r="E195" s="2"/>
      <c r="F195" s="2"/>
      <c r="G195" s="2"/>
      <c r="H195" s="2"/>
      <c r="I195" s="2"/>
      <c r="J195" s="2"/>
      <c r="K195" s="2"/>
      <c r="L195" s="2"/>
      <c r="M195" s="2"/>
      <c r="N195" s="1"/>
      <c r="O195" s="1"/>
      <c r="P195" s="1"/>
      <c r="Q195" s="1"/>
      <c r="R195" s="1"/>
      <c r="S195" s="1"/>
      <c r="T195" s="1"/>
      <c r="U195" s="1"/>
      <c r="V195" s="1"/>
      <c r="W195" s="1"/>
    </row>
    <row r="196" spans="1:23" x14ac:dyDescent="0.4">
      <c r="A196" s="68">
        <f t="shared" si="4"/>
        <v>51379</v>
      </c>
      <c r="B196" s="1"/>
      <c r="C196" s="1"/>
      <c r="D196" s="2"/>
      <c r="E196" s="2"/>
      <c r="F196" s="2"/>
      <c r="G196" s="2"/>
      <c r="H196" s="2"/>
      <c r="I196" s="2"/>
      <c r="J196" s="2"/>
      <c r="K196" s="2"/>
      <c r="L196" s="2"/>
      <c r="M196" s="2"/>
      <c r="N196" s="1"/>
      <c r="O196" s="1"/>
      <c r="P196" s="1"/>
      <c r="Q196" s="1"/>
      <c r="R196" s="1"/>
      <c r="S196" s="1"/>
      <c r="T196" s="1"/>
      <c r="U196" s="1"/>
      <c r="V196" s="1"/>
      <c r="W196" s="1"/>
    </row>
    <row r="197" spans="1:23" x14ac:dyDescent="0.4">
      <c r="A197" s="68">
        <f t="shared" si="4"/>
        <v>51409</v>
      </c>
      <c r="B197" s="1"/>
      <c r="C197" s="1"/>
      <c r="D197" s="2"/>
      <c r="E197" s="2"/>
      <c r="F197" s="2"/>
      <c r="G197" s="2"/>
      <c r="H197" s="2"/>
      <c r="I197" s="2"/>
      <c r="J197" s="2"/>
      <c r="K197" s="2"/>
      <c r="L197" s="2"/>
      <c r="M197" s="2"/>
      <c r="N197" s="1"/>
      <c r="O197" s="1"/>
      <c r="P197" s="1"/>
      <c r="Q197" s="1"/>
      <c r="R197" s="1"/>
      <c r="S197" s="1"/>
      <c r="T197" s="1"/>
      <c r="U197" s="1"/>
      <c r="V197" s="1"/>
      <c r="W197" s="1"/>
    </row>
    <row r="198" spans="1:23" x14ac:dyDescent="0.4">
      <c r="A198" s="68">
        <f t="shared" si="4"/>
        <v>51440</v>
      </c>
      <c r="B198" s="1"/>
      <c r="C198" s="1"/>
      <c r="D198" s="2"/>
      <c r="E198" s="2"/>
      <c r="F198" s="2"/>
      <c r="G198" s="2"/>
      <c r="H198" s="2"/>
      <c r="I198" s="2"/>
      <c r="J198" s="2"/>
      <c r="K198" s="2"/>
      <c r="L198" s="2"/>
      <c r="M198" s="2"/>
      <c r="N198" s="1"/>
      <c r="O198" s="1"/>
      <c r="P198" s="1"/>
      <c r="Q198" s="1"/>
      <c r="R198" s="1"/>
      <c r="S198" s="1"/>
      <c r="T198" s="1"/>
      <c r="U198" s="1"/>
      <c r="V198" s="1"/>
      <c r="W198" s="1"/>
    </row>
    <row r="199" spans="1:23" x14ac:dyDescent="0.4">
      <c r="A199" s="68">
        <f t="shared" si="4"/>
        <v>51470</v>
      </c>
      <c r="B199" s="1"/>
      <c r="C199" s="1"/>
      <c r="D199" s="2"/>
      <c r="E199" s="2"/>
      <c r="F199" s="2"/>
      <c r="G199" s="2"/>
      <c r="H199" s="2"/>
      <c r="I199" s="2"/>
      <c r="J199" s="2"/>
      <c r="K199" s="2"/>
      <c r="L199" s="2"/>
      <c r="M199" s="2"/>
      <c r="N199" s="1"/>
      <c r="O199" s="1"/>
      <c r="P199" s="1"/>
      <c r="Q199" s="1"/>
      <c r="R199" s="1"/>
      <c r="S199" s="1"/>
      <c r="T199" s="1"/>
      <c r="U199" s="1"/>
      <c r="V199" s="1"/>
      <c r="W199" s="1"/>
    </row>
    <row r="200" spans="1:23" x14ac:dyDescent="0.4">
      <c r="A200" s="68">
        <f t="shared" si="4"/>
        <v>51501</v>
      </c>
      <c r="B200" s="1"/>
      <c r="C200" s="1"/>
      <c r="D200" s="2"/>
      <c r="E200" s="2"/>
      <c r="F200" s="2"/>
      <c r="G200" s="2"/>
      <c r="H200" s="2"/>
      <c r="I200" s="2"/>
      <c r="J200" s="2"/>
      <c r="K200" s="2"/>
      <c r="L200" s="2"/>
      <c r="M200" s="2"/>
      <c r="N200" s="1"/>
      <c r="O200" s="1"/>
      <c r="P200" s="1"/>
      <c r="Q200" s="1"/>
      <c r="R200" s="1"/>
      <c r="S200" s="1"/>
      <c r="T200" s="1"/>
      <c r="U200" s="1"/>
      <c r="V200" s="1"/>
      <c r="W200" s="1"/>
    </row>
    <row r="201" spans="1:23" x14ac:dyDescent="0.4">
      <c r="A201" s="68">
        <f t="shared" si="4"/>
        <v>51532</v>
      </c>
      <c r="B201" s="1"/>
      <c r="C201" s="1"/>
      <c r="D201" s="2"/>
      <c r="E201" s="2"/>
      <c r="F201" s="2"/>
      <c r="G201" s="2"/>
      <c r="H201" s="2"/>
      <c r="I201" s="2"/>
      <c r="J201" s="2"/>
      <c r="K201" s="2"/>
      <c r="L201" s="2"/>
      <c r="M201" s="2"/>
      <c r="N201" s="1"/>
      <c r="O201" s="1"/>
      <c r="P201" s="1"/>
      <c r="Q201" s="1"/>
      <c r="R201" s="1"/>
      <c r="S201" s="1"/>
      <c r="T201" s="1"/>
      <c r="U201" s="1"/>
      <c r="V201" s="1"/>
      <c r="W201" s="1"/>
    </row>
    <row r="202" spans="1:23" x14ac:dyDescent="0.4">
      <c r="A202" s="68">
        <f>EOMONTH(A201+1,0)</f>
        <v>51560</v>
      </c>
      <c r="B202" s="1"/>
      <c r="C202" s="1"/>
      <c r="D202" s="2"/>
      <c r="E202" s="2"/>
      <c r="F202" s="2"/>
      <c r="G202" s="2"/>
      <c r="H202" s="2"/>
      <c r="I202" s="2"/>
      <c r="J202" s="2"/>
      <c r="K202" s="2"/>
      <c r="L202" s="2"/>
      <c r="M202" s="2"/>
      <c r="N202" s="1"/>
      <c r="O202" s="1"/>
      <c r="P202" s="1"/>
      <c r="Q202" s="1"/>
      <c r="R202" s="1"/>
      <c r="S202" s="1"/>
      <c r="T202" s="1"/>
      <c r="U202" s="1"/>
      <c r="V202" s="1"/>
      <c r="W202" s="1"/>
    </row>
    <row r="203" spans="1:23" x14ac:dyDescent="0.4">
      <c r="A203" s="68">
        <f>EOMONTH(A202+1,0)</f>
        <v>51591</v>
      </c>
      <c r="B203" s="1"/>
      <c r="C203" s="1"/>
      <c r="D203" s="2"/>
      <c r="E203" s="2"/>
      <c r="F203" s="2"/>
      <c r="G203" s="2"/>
      <c r="H203" s="2"/>
      <c r="I203" s="2"/>
      <c r="J203" s="2"/>
      <c r="K203" s="2"/>
      <c r="L203" s="2"/>
      <c r="M203" s="2"/>
      <c r="N203" s="1"/>
      <c r="O203" s="1"/>
      <c r="P203" s="1"/>
      <c r="Q203" s="1"/>
      <c r="R203" s="1"/>
      <c r="S203" s="1"/>
      <c r="T203" s="1"/>
      <c r="U203" s="1"/>
      <c r="V203" s="1"/>
      <c r="W203" s="1"/>
    </row>
    <row r="204" spans="1:23" x14ac:dyDescent="0.4">
      <c r="A204" s="68">
        <f>EOMONTH(A203+1,0)</f>
        <v>51621</v>
      </c>
      <c r="B204" s="1"/>
      <c r="C204" s="1"/>
      <c r="D204" s="2"/>
      <c r="E204" s="2"/>
      <c r="F204" s="2"/>
      <c r="G204" s="2"/>
      <c r="H204" s="2"/>
      <c r="I204" s="2"/>
      <c r="J204" s="2"/>
      <c r="K204" s="2"/>
      <c r="L204" s="2"/>
      <c r="M204" s="2"/>
      <c r="N204" s="1"/>
      <c r="O204" s="1"/>
      <c r="P204" s="1"/>
      <c r="Q204" s="1"/>
      <c r="R204" s="1"/>
      <c r="S204" s="1"/>
      <c r="T204" s="1"/>
      <c r="U204" s="1"/>
      <c r="V204" s="1"/>
      <c r="W204" s="1"/>
    </row>
    <row r="205" spans="1:23" x14ac:dyDescent="0.4">
      <c r="B205" s="1"/>
      <c r="C205" s="1"/>
      <c r="D205" s="2"/>
      <c r="E205" s="2"/>
      <c r="F205" s="2"/>
      <c r="G205" s="2"/>
      <c r="H205" s="2"/>
      <c r="I205" s="2"/>
      <c r="J205" s="2"/>
      <c r="K205" s="2"/>
      <c r="L205" s="2"/>
      <c r="M205" s="2"/>
      <c r="N205" s="1"/>
      <c r="O205" s="1"/>
      <c r="P205" s="1"/>
      <c r="Q205" s="1"/>
      <c r="R205" s="1"/>
      <c r="S205" s="1"/>
      <c r="T205" s="1"/>
      <c r="U205" s="1"/>
      <c r="V205" s="1"/>
      <c r="W205" s="1"/>
    </row>
    <row r="206" spans="1:23" x14ac:dyDescent="0.4">
      <c r="B206" s="1"/>
      <c r="C206" s="1"/>
      <c r="D206" s="2"/>
      <c r="E206" s="2"/>
      <c r="F206" s="2"/>
      <c r="G206" s="2"/>
      <c r="H206" s="2"/>
      <c r="I206" s="2"/>
      <c r="J206" s="2"/>
      <c r="K206" s="2"/>
      <c r="L206" s="2"/>
      <c r="M206" s="2"/>
      <c r="N206" s="1"/>
      <c r="O206" s="1"/>
      <c r="P206" s="1"/>
      <c r="Q206" s="1"/>
      <c r="R206" s="1"/>
      <c r="S206" s="1"/>
      <c r="T206" s="1"/>
      <c r="U206" s="1"/>
      <c r="V206" s="1"/>
      <c r="W206" s="1"/>
    </row>
    <row r="207" spans="1:23" x14ac:dyDescent="0.4">
      <c r="B207" s="1"/>
      <c r="C207" s="1"/>
      <c r="D207" s="2"/>
      <c r="E207" s="2"/>
      <c r="F207" s="2"/>
      <c r="G207" s="2"/>
      <c r="H207" s="2"/>
      <c r="I207" s="2"/>
      <c r="J207" s="2"/>
      <c r="K207" s="2"/>
      <c r="L207" s="2"/>
      <c r="M207" s="2"/>
      <c r="N207" s="1"/>
      <c r="O207" s="1"/>
      <c r="P207" s="1"/>
      <c r="Q207" s="1"/>
      <c r="R207" s="1"/>
      <c r="S207" s="1"/>
      <c r="T207" s="1"/>
      <c r="U207" s="1"/>
      <c r="V207" s="1"/>
      <c r="W207" s="1"/>
    </row>
    <row r="208" spans="1:23" x14ac:dyDescent="0.4">
      <c r="B208" s="1"/>
      <c r="C208" s="1"/>
      <c r="D208" s="2"/>
      <c r="E208" s="2"/>
      <c r="F208" s="2"/>
      <c r="G208" s="2"/>
      <c r="H208" s="2"/>
      <c r="I208" s="2"/>
      <c r="J208" s="2"/>
      <c r="K208" s="2"/>
      <c r="L208" s="2"/>
      <c r="M208" s="2"/>
      <c r="N208" s="1"/>
      <c r="O208" s="1"/>
      <c r="P208" s="1"/>
      <c r="Q208" s="1"/>
      <c r="R208" s="1"/>
      <c r="S208" s="1"/>
      <c r="T208" s="1"/>
      <c r="U208" s="1"/>
      <c r="V208" s="1"/>
      <c r="W208" s="1"/>
    </row>
  </sheetData>
  <pageMargins left="0.511811024" right="0.511811024" top="0.78740157499999996" bottom="0.78740157499999996" header="0.31496062000000002" footer="0.31496062000000002"/>
  <pageSetup paperSize="9" orientation="portrait" horizontalDpi="0" verticalDpi="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22149E9381E0BA4192906517D814047D" ma:contentTypeVersion="13" ma:contentTypeDescription="Crie um novo documento." ma:contentTypeScope="" ma:versionID="612eca8d106f43dfc6355e45ef135eb6">
  <xsd:schema xmlns:xsd="http://www.w3.org/2001/XMLSchema" xmlns:xs="http://www.w3.org/2001/XMLSchema" xmlns:p="http://schemas.microsoft.com/office/2006/metadata/properties" xmlns:ns3="c216e39f-dd41-4c77-85d9-350bbd1cff46" xmlns:ns4="34de7434-30b9-40d9-849c-00c14cd41293" targetNamespace="http://schemas.microsoft.com/office/2006/metadata/properties" ma:root="true" ma:fieldsID="212fa8de519815d9d317d6dfe05cb5ae" ns3:_="" ns4:_="">
    <xsd:import namespace="c216e39f-dd41-4c77-85d9-350bbd1cff46"/>
    <xsd:import namespace="34de7434-30b9-40d9-849c-00c14cd41293"/>
    <xsd:element name="properties">
      <xsd:complexType>
        <xsd:sequence>
          <xsd:element name="documentManagement">
            <xsd:complexType>
              <xsd:all>
                <xsd:element ref="ns3:MediaServiceMetadata" minOccurs="0"/>
                <xsd:element ref="ns3:MediaServiceFastMetadata" minOccurs="0"/>
                <xsd:element ref="ns3:MediaServiceSearchProperties" minOccurs="0"/>
                <xsd:element ref="ns3:MediaServiceObjectDetectorVersions" minOccurs="0"/>
                <xsd:element ref="ns3:_activity" minOccurs="0"/>
                <xsd:element ref="ns4:SharedWithUsers" minOccurs="0"/>
                <xsd:element ref="ns4:SharedWithDetails" minOccurs="0"/>
                <xsd:element ref="ns4:SharingHintHash" minOccurs="0"/>
                <xsd:element ref="ns3:MediaServiceDateTaken" minOccurs="0"/>
                <xsd:element ref="ns3:MediaServiceSystem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216e39f-dd41-4c77-85d9-350bbd1cff4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_activity" ma:index="12" nillable="true" ma:displayName="_activity" ma:hidden="true" ma:internalName="_activity">
      <xsd:simpleType>
        <xsd:restriction base="dms:Note"/>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SystemTags" ma:index="17" nillable="true" ma:displayName="MediaServiceSystemTags" ma:hidden="true" ma:internalName="MediaServiceSystemTags" ma:readOnly="true">
      <xsd:simpleType>
        <xsd:restriction base="dms:Note"/>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4de7434-30b9-40d9-849c-00c14cd41293" elementFormDefault="qualified">
    <xsd:import namespace="http://schemas.microsoft.com/office/2006/documentManagement/types"/>
    <xsd:import namespace="http://schemas.microsoft.com/office/infopath/2007/PartnerControls"/>
    <xsd:element name="SharedWithUsers" ma:index="13" nillable="true" ma:displayName="Compartilhado com"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Detalhes de Compartilhado Com" ma:internalName="SharedWithDetails" ma:readOnly="true">
      <xsd:simpleType>
        <xsd:restriction base="dms:Note">
          <xsd:maxLength value="255"/>
        </xsd:restriction>
      </xsd:simpleType>
    </xsd:element>
    <xsd:element name="SharingHintHash" ma:index="15" nillable="true" ma:displayName="Hash de Dica de Compartilhamento"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ú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c216e39f-dd41-4c77-85d9-350bbd1cff46" xsi:nil="true"/>
  </documentManagement>
</p:properties>
</file>

<file path=customXml/itemProps1.xml><?xml version="1.0" encoding="utf-8"?>
<ds:datastoreItem xmlns:ds="http://schemas.openxmlformats.org/officeDocument/2006/customXml" ds:itemID="{0CF03E31-45B4-4E9C-8576-E38EA86A28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216e39f-dd41-4c77-85d9-350bbd1cff46"/>
    <ds:schemaRef ds:uri="34de7434-30b9-40d9-849c-00c14cd412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8C8E5B2-6697-4BF8-8C36-619C77261E29}">
  <ds:schemaRefs>
    <ds:schemaRef ds:uri="http://schemas.microsoft.com/sharepoint/v3/contenttype/forms"/>
  </ds:schemaRefs>
</ds:datastoreItem>
</file>

<file path=customXml/itemProps3.xml><?xml version="1.0" encoding="utf-8"?>
<ds:datastoreItem xmlns:ds="http://schemas.openxmlformats.org/officeDocument/2006/customXml" ds:itemID="{92CBAF3F-1A65-460E-B3CC-A6192291491A}">
  <ds:schemaRefs>
    <ds:schemaRef ds:uri="http://purl.org/dc/elements/1.1/"/>
    <ds:schemaRef ds:uri="http://schemas.microsoft.com/office/infopath/2007/PartnerControls"/>
    <ds:schemaRef ds:uri="http://www.w3.org/XML/1998/namespace"/>
    <ds:schemaRef ds:uri="c216e39f-dd41-4c77-85d9-350bbd1cff46"/>
    <ds:schemaRef ds:uri="http://schemas.microsoft.com/office/2006/metadata/properties"/>
    <ds:schemaRef ds:uri="34de7434-30b9-40d9-849c-00c14cd41293"/>
    <ds:schemaRef ds:uri="http://schemas.openxmlformats.org/package/2006/metadata/core-properties"/>
    <ds:schemaRef ds:uri="http://purl.org/dc/terms/"/>
    <ds:schemaRef ds:uri="http://schemas.microsoft.com/office/2006/documentManagement/typ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8</vt:i4>
      </vt:variant>
    </vt:vector>
  </HeadingPairs>
  <TitlesOfParts>
    <vt:vector size="8" baseType="lpstr">
      <vt:lpstr>Introdução</vt:lpstr>
      <vt:lpstr>Operações</vt:lpstr>
      <vt:lpstr>Dividendos</vt:lpstr>
      <vt:lpstr>Negociação</vt:lpstr>
      <vt:lpstr>Cotistas</vt:lpstr>
      <vt:lpstr>DRE</vt:lpstr>
      <vt:lpstr>Análise Sensibilidade</vt:lpstr>
      <vt:lpstr>Cálculo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Stefano Parodi</dc:creator>
  <cp:keywords/>
  <dc:description/>
  <cp:lastModifiedBy>Stefano Parodi</cp:lastModifiedBy>
  <cp:revision/>
  <cp:lastPrinted>2024-06-06T17:00:29Z</cp:lastPrinted>
  <dcterms:created xsi:type="dcterms:W3CDTF">2024-05-14T19:28:51Z</dcterms:created>
  <dcterms:modified xsi:type="dcterms:W3CDTF">2025-05-06T12:56:41Z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0x01010022149E9381E0BA4192906517D814047D</vt:lpwstr>
  </property>
</Properties>
</file>